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Приложение 4" sheetId="1" r:id="rId1"/>
  </sheets>
  <definedNames>
    <definedName name="_xlnm.Print_Area" localSheetId="0">'Приложение 4'!$A$1:$U$47</definedName>
  </definedNames>
  <calcPr fullCalcOnLoad="1" fullPrecision="0"/>
</workbook>
</file>

<file path=xl/sharedStrings.xml><?xml version="1.0" encoding="utf-8"?>
<sst xmlns="http://schemas.openxmlformats.org/spreadsheetml/2006/main" count="80" uniqueCount="38">
  <si>
    <t>№ п/п</t>
  </si>
  <si>
    <t>чел.</t>
  </si>
  <si>
    <t>кв.м</t>
  </si>
  <si>
    <t>ед.</t>
  </si>
  <si>
    <t>«Переселение граждан из аварийного жилищного фонда</t>
  </si>
  <si>
    <t>в Республике Алтай в 2013-2017 годах»</t>
  </si>
  <si>
    <t xml:space="preserve">к республиканской адресной программе </t>
  </si>
  <si>
    <t>Планируемые показатели выполнения  республиканской адресной программы</t>
  </si>
  <si>
    <t>«Переселение граждан из аварийного жилищного фонда в Республике Алтай в 2013-2017 годах»</t>
  </si>
  <si>
    <t>Наименование муниципального образования</t>
  </si>
  <si>
    <t>Расселенная площадь</t>
  </si>
  <si>
    <t>Количество расселенных помещений</t>
  </si>
  <si>
    <t>Количество переселенных жителей</t>
  </si>
  <si>
    <t>2013 г.</t>
  </si>
  <si>
    <t>2014 г.</t>
  </si>
  <si>
    <t>2015 г.</t>
  </si>
  <si>
    <t>2016 г.</t>
  </si>
  <si>
    <t>2017 г.</t>
  </si>
  <si>
    <t xml:space="preserve">Всего </t>
  </si>
  <si>
    <t>кв.м.</t>
  </si>
  <si>
    <t>Итого по программе:</t>
  </si>
  <si>
    <t>Муниципальное образование "Город Горно-Алтайск"</t>
  </si>
  <si>
    <t>Муниципальное образование «Майминский район»</t>
  </si>
  <si>
    <t>Муниципальное образование «Чемальский район»</t>
  </si>
  <si>
    <t>2013 год - 31.12.2014 год</t>
  </si>
  <si>
    <t xml:space="preserve"> 2014 год - 31.12.2015 год</t>
  </si>
  <si>
    <t xml:space="preserve"> 2015 год - 31.12.2016 год</t>
  </si>
  <si>
    <t xml:space="preserve"> 2016 год - 01.09.2017 год</t>
  </si>
  <si>
    <t>А.В. Бердников</t>
  </si>
  <si>
    <t>».</t>
  </si>
  <si>
    <t>Приложение № 4</t>
  </si>
  <si>
    <t>Муниципальное образование «Турочакский район»</t>
  </si>
  <si>
    <t>Муниципальное образование "Улаганский район"</t>
  </si>
  <si>
    <t>Муниципальное образование «Шебалинский район»</t>
  </si>
  <si>
    <t>Муниципальное образование «Усть-Канский район»</t>
  </si>
  <si>
    <t>Муниципальное образование «Усть-Коксинский район»</t>
  </si>
  <si>
    <t>Муниципальное образование Акташское сельское поселение</t>
  </si>
  <si>
    <t>Глава Республики Алтай,                                                       Председатель Правительства                                        Республики Алтай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</si>
</sst>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#\ ###\ ###\ ##0"/>
    <numFmt numFmtId="173" formatCode="###\ ###\ ###\ ##0.00"/>
    <numFmt numFmtId="174" formatCode="####\ ###\ ###\ ##0.00"/>
    <numFmt numFmtId="175" formatCode="#,##0.00000000000"/>
    <numFmt numFmtId="176" formatCode="#,##0.00_ ;\-#,##0.00\ "/>
    <numFmt numFmtId="177" formatCode="###.0\ ###\ ###\ ##0"/>
    <numFmt numFmtId="178" formatCode="#,##0.0000000000"/>
    <numFmt numFmtId="179" formatCode="[$-FC19]d\ mmmm\ yyyy\ &quot;г.&quot;"/>
    <numFmt numFmtId="180" formatCode="#,##0.0"/>
    <numFmt numFmtId="181" formatCode="0.0"/>
    <numFmt numFmtId="182" formatCode="#,##0.000"/>
    <numFmt numFmtId="183" formatCode="#,##0.0000"/>
    <numFmt numFmtId="184" formatCode="mmm/yyyy"/>
    <numFmt numFmtId="185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0"/>
      <name val="Arial Cyr"/>
      <family val="2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26"/>
      <name val="Times New Roman"/>
      <family val="1"/>
    </font>
    <font>
      <b/>
      <sz val="2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8" fillId="0" borderId="0" xfId="55" applyFont="1">
      <alignment/>
      <protection/>
    </xf>
    <xf numFmtId="0" fontId="3" fillId="0" borderId="0" xfId="55" applyFont="1" applyAlignment="1">
      <alignment wrapText="1"/>
      <protection/>
    </xf>
    <xf numFmtId="0" fontId="3" fillId="0" borderId="0" xfId="55" applyFont="1" applyAlignment="1">
      <alignment horizontal="right" wrapText="1"/>
      <protection/>
    </xf>
    <xf numFmtId="0" fontId="4" fillId="0" borderId="0" xfId="55" applyFont="1">
      <alignment/>
      <protection/>
    </xf>
    <xf numFmtId="0" fontId="5" fillId="0" borderId="0" xfId="55" applyFont="1">
      <alignment/>
      <protection/>
    </xf>
    <xf numFmtId="0" fontId="6" fillId="0" borderId="0" xfId="55" applyFont="1" applyBorder="1" applyAlignment="1">
      <alignment horizontal="center" wrapText="1"/>
      <protection/>
    </xf>
    <xf numFmtId="0" fontId="2" fillId="0" borderId="0" xfId="55" applyFont="1">
      <alignment/>
      <protection/>
    </xf>
    <xf numFmtId="0" fontId="6" fillId="0" borderId="10" xfId="55" applyFont="1" applyBorder="1" applyAlignment="1">
      <alignment horizontal="center" wrapText="1"/>
      <protection/>
    </xf>
    <xf numFmtId="0" fontId="6" fillId="0" borderId="10" xfId="55" applyFont="1" applyBorder="1" applyAlignment="1">
      <alignment horizontal="center"/>
      <protection/>
    </xf>
    <xf numFmtId="0" fontId="5" fillId="0" borderId="10" xfId="55" applyFont="1" applyBorder="1" applyAlignment="1">
      <alignment horizontal="center" wrapText="1"/>
      <protection/>
    </xf>
    <xf numFmtId="0" fontId="6" fillId="0" borderId="10" xfId="55" applyFont="1" applyBorder="1" applyAlignment="1">
      <alignment horizontal="left" vertical="center" wrapText="1"/>
      <protection/>
    </xf>
    <xf numFmtId="4" fontId="11" fillId="0" borderId="10" xfId="55" applyNumberFormat="1" applyFont="1" applyBorder="1" applyAlignment="1">
      <alignment horizontal="center" vertical="center"/>
      <protection/>
    </xf>
    <xf numFmtId="4" fontId="6" fillId="0" borderId="10" xfId="55" applyNumberFormat="1" applyFont="1" applyBorder="1" applyAlignment="1">
      <alignment horizontal="center" vertical="center"/>
      <protection/>
    </xf>
    <xf numFmtId="3" fontId="11" fillId="0" borderId="10" xfId="55" applyNumberFormat="1" applyFont="1" applyBorder="1" applyAlignment="1">
      <alignment horizontal="center" vertical="center"/>
      <protection/>
    </xf>
    <xf numFmtId="3" fontId="6" fillId="0" borderId="10" xfId="55" applyNumberFormat="1" applyFont="1" applyBorder="1" applyAlignment="1">
      <alignment horizontal="center" vertical="center"/>
      <protection/>
    </xf>
    <xf numFmtId="0" fontId="5" fillId="0" borderId="10" xfId="55" applyFont="1" applyBorder="1" applyAlignment="1">
      <alignment horizontal="center"/>
      <protection/>
    </xf>
    <xf numFmtId="0" fontId="5" fillId="0" borderId="10" xfId="55" applyFont="1" applyBorder="1" applyAlignment="1">
      <alignment horizontal="left" wrapText="1"/>
      <protection/>
    </xf>
    <xf numFmtId="4" fontId="12" fillId="0" borderId="10" xfId="55" applyNumberFormat="1" applyFont="1" applyBorder="1" applyAlignment="1">
      <alignment horizontal="center" vertical="center"/>
      <protection/>
    </xf>
    <xf numFmtId="3" fontId="12" fillId="0" borderId="10" xfId="55" applyNumberFormat="1" applyFont="1" applyBorder="1" applyAlignment="1">
      <alignment horizontal="center" vertical="center"/>
      <protection/>
    </xf>
    <xf numFmtId="0" fontId="6" fillId="0" borderId="11" xfId="55" applyFont="1" applyBorder="1" applyAlignment="1">
      <alignment horizontal="center"/>
      <protection/>
    </xf>
    <xf numFmtId="0" fontId="6" fillId="0" borderId="11" xfId="55" applyFont="1" applyBorder="1" applyAlignment="1">
      <alignment horizontal="left" vertical="center" wrapText="1"/>
      <protection/>
    </xf>
    <xf numFmtId="4" fontId="6" fillId="0" borderId="11" xfId="55" applyNumberFormat="1" applyFont="1" applyBorder="1" applyAlignment="1">
      <alignment horizontal="center" vertical="center"/>
      <protection/>
    </xf>
    <xf numFmtId="3" fontId="6" fillId="0" borderId="11" xfId="55" applyNumberFormat="1" applyFont="1" applyBorder="1" applyAlignment="1">
      <alignment horizontal="center" vertical="center"/>
      <protection/>
    </xf>
    <xf numFmtId="4" fontId="5" fillId="0" borderId="10" xfId="55" applyNumberFormat="1" applyFont="1" applyBorder="1" applyAlignment="1">
      <alignment horizontal="center" vertical="center"/>
      <protection/>
    </xf>
    <xf numFmtId="3" fontId="5" fillId="0" borderId="10" xfId="55" applyNumberFormat="1" applyFont="1" applyBorder="1" applyAlignment="1">
      <alignment horizontal="center" vertical="center"/>
      <protection/>
    </xf>
    <xf numFmtId="0" fontId="5" fillId="0" borderId="10" xfId="55" applyNumberFormat="1" applyFont="1" applyBorder="1" applyAlignment="1">
      <alignment horizontal="center" wrapText="1"/>
      <protection/>
    </xf>
    <xf numFmtId="0" fontId="13" fillId="0" borderId="0" xfId="55" applyFont="1" applyBorder="1">
      <alignment/>
      <protection/>
    </xf>
    <xf numFmtId="0" fontId="13" fillId="0" borderId="0" xfId="55" applyFont="1" applyBorder="1" applyAlignment="1">
      <alignment wrapText="1"/>
      <protection/>
    </xf>
    <xf numFmtId="0" fontId="14" fillId="0" borderId="0" xfId="55" applyFont="1" applyBorder="1">
      <alignment/>
      <protection/>
    </xf>
    <xf numFmtId="0" fontId="13" fillId="0" borderId="0" xfId="55" applyFont="1">
      <alignment/>
      <protection/>
    </xf>
    <xf numFmtId="0" fontId="13" fillId="0" borderId="0" xfId="55" applyFont="1" applyAlignment="1">
      <alignment wrapText="1"/>
      <protection/>
    </xf>
    <xf numFmtId="0" fontId="14" fillId="0" borderId="0" xfId="55" applyFont="1">
      <alignment/>
      <protection/>
    </xf>
    <xf numFmtId="0" fontId="8" fillId="0" borderId="0" xfId="55" applyFont="1" applyAlignment="1">
      <alignment wrapText="1"/>
      <protection/>
    </xf>
    <xf numFmtId="0" fontId="10" fillId="0" borderId="0" xfId="55" applyFont="1">
      <alignment/>
      <protection/>
    </xf>
    <xf numFmtId="3" fontId="5" fillId="33" borderId="10" xfId="55" applyNumberFormat="1" applyFont="1" applyFill="1" applyBorder="1" applyAlignment="1">
      <alignment horizontal="center" vertical="center"/>
      <protection/>
    </xf>
    <xf numFmtId="3" fontId="6" fillId="33" borderId="10" xfId="55" applyNumberFormat="1" applyFont="1" applyFill="1" applyBorder="1" applyAlignment="1">
      <alignment horizontal="center" vertical="center"/>
      <protection/>
    </xf>
    <xf numFmtId="4" fontId="14" fillId="0" borderId="0" xfId="55" applyNumberFormat="1" applyFont="1">
      <alignment/>
      <protection/>
    </xf>
    <xf numFmtId="0" fontId="5" fillId="33" borderId="10" xfId="55" applyFont="1" applyFill="1" applyBorder="1" applyAlignment="1">
      <alignment horizontal="left" wrapText="1"/>
      <protection/>
    </xf>
    <xf numFmtId="4" fontId="5" fillId="33" borderId="10" xfId="55" applyNumberFormat="1" applyFont="1" applyFill="1" applyBorder="1" applyAlignment="1">
      <alignment horizontal="center" vertical="center"/>
      <protection/>
    </xf>
    <xf numFmtId="4" fontId="6" fillId="33" borderId="10" xfId="55" applyNumberFormat="1" applyFont="1" applyFill="1" applyBorder="1" applyAlignment="1">
      <alignment horizontal="center" vertical="center"/>
      <protection/>
    </xf>
    <xf numFmtId="0" fontId="6" fillId="33" borderId="10" xfId="55" applyFont="1" applyFill="1" applyBorder="1" applyAlignment="1">
      <alignment horizontal="left" vertical="center" wrapText="1"/>
      <protection/>
    </xf>
    <xf numFmtId="0" fontId="6" fillId="33" borderId="10" xfId="55" applyNumberFormat="1" applyFont="1" applyFill="1" applyBorder="1" applyAlignment="1">
      <alignment horizontal="left" vertical="center" wrapText="1"/>
      <protection/>
    </xf>
    <xf numFmtId="0" fontId="15" fillId="0" borderId="0" xfId="0" applyFont="1" applyAlignment="1">
      <alignment horizontal="left"/>
    </xf>
    <xf numFmtId="0" fontId="15" fillId="0" borderId="0" xfId="0" applyFont="1" applyAlignment="1">
      <alignment wrapText="1"/>
    </xf>
    <xf numFmtId="0" fontId="16" fillId="0" borderId="0" xfId="0" applyFont="1" applyAlignment="1">
      <alignment horizontal="left"/>
    </xf>
    <xf numFmtId="0" fontId="9" fillId="0" borderId="0" xfId="55" applyFont="1">
      <alignment/>
      <protection/>
    </xf>
    <xf numFmtId="0" fontId="5" fillId="0" borderId="0" xfId="55" applyFont="1" applyBorder="1" applyAlignment="1">
      <alignment horizontal="center"/>
      <protection/>
    </xf>
    <xf numFmtId="0" fontId="5" fillId="33" borderId="0" xfId="55" applyFont="1" applyFill="1" applyBorder="1" applyAlignment="1">
      <alignment horizontal="left" wrapText="1"/>
      <protection/>
    </xf>
    <xf numFmtId="4" fontId="5" fillId="33" borderId="0" xfId="55" applyNumberFormat="1" applyFont="1" applyFill="1" applyBorder="1" applyAlignment="1">
      <alignment horizontal="center" vertical="center"/>
      <protection/>
    </xf>
    <xf numFmtId="4" fontId="6" fillId="33" borderId="0" xfId="55" applyNumberFormat="1" applyFont="1" applyFill="1" applyBorder="1" applyAlignment="1">
      <alignment horizontal="center" vertical="center"/>
      <protection/>
    </xf>
    <xf numFmtId="3" fontId="5" fillId="33" borderId="0" xfId="55" applyNumberFormat="1" applyFont="1" applyFill="1" applyBorder="1" applyAlignment="1">
      <alignment horizontal="center" vertical="center"/>
      <protection/>
    </xf>
    <xf numFmtId="3" fontId="6" fillId="33" borderId="0" xfId="55" applyNumberFormat="1" applyFont="1" applyFill="1" applyBorder="1" applyAlignment="1">
      <alignment horizontal="center" vertical="center"/>
      <protection/>
    </xf>
    <xf numFmtId="0" fontId="15" fillId="0" borderId="0" xfId="0" applyFont="1" applyAlignment="1">
      <alignment horizontal="left"/>
    </xf>
    <xf numFmtId="0" fontId="6" fillId="0" borderId="0" xfId="55" applyFont="1" applyBorder="1" applyAlignment="1">
      <alignment horizontal="center" wrapText="1"/>
      <protection/>
    </xf>
    <xf numFmtId="0" fontId="6" fillId="0" borderId="10" xfId="55" applyFont="1" applyBorder="1" applyAlignment="1">
      <alignment horizontal="center" wrapText="1"/>
      <protection/>
    </xf>
    <xf numFmtId="0" fontId="6" fillId="0" borderId="10" xfId="55" applyFont="1" applyBorder="1" applyAlignment="1">
      <alignment horizontal="center"/>
      <protection/>
    </xf>
    <xf numFmtId="0" fontId="15" fillId="0" borderId="0" xfId="0" applyFont="1" applyAlignment="1">
      <alignment horizontal="center" wrapText="1"/>
    </xf>
    <xf numFmtId="0" fontId="4" fillId="0" borderId="0" xfId="55" applyFont="1" applyAlignment="1">
      <alignment horizontal="center"/>
      <protection/>
    </xf>
    <xf numFmtId="0" fontId="4" fillId="0" borderId="0" xfId="55" applyFont="1" applyAlignment="1">
      <alignment horizontal="right"/>
      <protection/>
    </xf>
    <xf numFmtId="0" fontId="6" fillId="0" borderId="0" xfId="55" applyFont="1" applyAlignment="1">
      <alignment horizont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Процентный 3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1"/>
  <sheetViews>
    <sheetView tabSelected="1" view="pageBreakPreview" zoomScale="50" zoomScaleSheetLayoutView="50" zoomScalePageLayoutView="0" workbookViewId="0" topLeftCell="A1">
      <selection activeCell="R38" sqref="R38"/>
    </sheetView>
  </sheetViews>
  <sheetFormatPr defaultColWidth="9.140625" defaultRowHeight="15"/>
  <cols>
    <col min="1" max="1" width="4.7109375" style="1" customWidth="1"/>
    <col min="2" max="2" width="43.00390625" style="33" customWidth="1"/>
    <col min="3" max="7" width="17.140625" style="1" customWidth="1"/>
    <col min="8" max="8" width="17.140625" style="34" customWidth="1"/>
    <col min="9" max="13" width="14.421875" style="1" customWidth="1"/>
    <col min="14" max="14" width="14.421875" style="34" customWidth="1"/>
    <col min="15" max="18" width="14.421875" style="1" customWidth="1"/>
    <col min="19" max="19" width="20.140625" style="1" customWidth="1"/>
    <col min="20" max="20" width="19.00390625" style="34" customWidth="1"/>
    <col min="21" max="21" width="3.57421875" style="1" customWidth="1"/>
    <col min="22" max="16384" width="9.140625" style="1" customWidth="1"/>
  </cols>
  <sheetData>
    <row r="1" spans="1:20" s="4" customFormat="1" ht="17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58" t="s">
        <v>30</v>
      </c>
      <c r="P1" s="58"/>
      <c r="Q1" s="58"/>
      <c r="R1" s="58"/>
      <c r="S1" s="58"/>
      <c r="T1" s="58"/>
    </row>
    <row r="2" spans="1:20" s="4" customFormat="1" ht="17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O2" s="58" t="s">
        <v>6</v>
      </c>
      <c r="P2" s="58"/>
      <c r="Q2" s="58"/>
      <c r="R2" s="58"/>
      <c r="S2" s="58"/>
      <c r="T2" s="58"/>
    </row>
    <row r="3" spans="1:20" s="4" customFormat="1" ht="17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O3" s="58" t="s">
        <v>4</v>
      </c>
      <c r="P3" s="58"/>
      <c r="Q3" s="58"/>
      <c r="R3" s="58"/>
      <c r="S3" s="58"/>
      <c r="T3" s="58"/>
    </row>
    <row r="4" spans="1:20" s="4" customFormat="1" ht="17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58" t="s">
        <v>5</v>
      </c>
      <c r="P4" s="58"/>
      <c r="Q4" s="58"/>
      <c r="R4" s="58"/>
      <c r="S4" s="58"/>
      <c r="T4" s="58"/>
    </row>
    <row r="5" spans="1:30" s="5" customFormat="1" ht="19.5" customHeight="1">
      <c r="A5" s="60" t="s">
        <v>7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X5" s="59"/>
      <c r="Y5" s="59"/>
      <c r="Z5" s="59"/>
      <c r="AA5" s="59"/>
      <c r="AB5" s="59"/>
      <c r="AC5" s="59"/>
      <c r="AD5" s="59"/>
    </row>
    <row r="6" spans="1:30" s="5" customFormat="1" ht="19.5" customHeight="1">
      <c r="A6" s="54" t="s">
        <v>8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X6" s="59"/>
      <c r="Y6" s="59"/>
      <c r="Z6" s="59"/>
      <c r="AA6" s="59"/>
      <c r="AB6" s="59"/>
      <c r="AC6" s="59"/>
      <c r="AD6" s="59"/>
    </row>
    <row r="7" spans="1:20" s="7" customFormat="1" ht="1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s="7" customFormat="1" ht="21" customHeight="1">
      <c r="A8" s="55" t="s">
        <v>0</v>
      </c>
      <c r="B8" s="55" t="s">
        <v>9</v>
      </c>
      <c r="C8" s="56" t="s">
        <v>10</v>
      </c>
      <c r="D8" s="56"/>
      <c r="E8" s="56"/>
      <c r="F8" s="56"/>
      <c r="G8" s="56"/>
      <c r="H8" s="56"/>
      <c r="I8" s="56" t="s">
        <v>11</v>
      </c>
      <c r="J8" s="56"/>
      <c r="K8" s="56"/>
      <c r="L8" s="56"/>
      <c r="M8" s="56"/>
      <c r="N8" s="56"/>
      <c r="O8" s="56" t="s">
        <v>12</v>
      </c>
      <c r="P8" s="56"/>
      <c r="Q8" s="56"/>
      <c r="R8" s="56"/>
      <c r="S8" s="56"/>
      <c r="T8" s="56"/>
    </row>
    <row r="9" spans="1:20" s="7" customFormat="1" ht="20.25">
      <c r="A9" s="55"/>
      <c r="B9" s="55"/>
      <c r="C9" s="8" t="s">
        <v>13</v>
      </c>
      <c r="D9" s="8" t="s">
        <v>14</v>
      </c>
      <c r="E9" s="8" t="s">
        <v>15</v>
      </c>
      <c r="F9" s="8" t="s">
        <v>16</v>
      </c>
      <c r="G9" s="8" t="s">
        <v>17</v>
      </c>
      <c r="H9" s="8" t="s">
        <v>18</v>
      </c>
      <c r="I9" s="8" t="s">
        <v>13</v>
      </c>
      <c r="J9" s="8" t="s">
        <v>14</v>
      </c>
      <c r="K9" s="8" t="s">
        <v>15</v>
      </c>
      <c r="L9" s="8" t="s">
        <v>16</v>
      </c>
      <c r="M9" s="8" t="s">
        <v>17</v>
      </c>
      <c r="N9" s="8" t="s">
        <v>18</v>
      </c>
      <c r="O9" s="8" t="s">
        <v>13</v>
      </c>
      <c r="P9" s="8" t="s">
        <v>14</v>
      </c>
      <c r="Q9" s="8" t="s">
        <v>15</v>
      </c>
      <c r="R9" s="8" t="s">
        <v>16</v>
      </c>
      <c r="S9" s="8" t="s">
        <v>17</v>
      </c>
      <c r="T9" s="8" t="s">
        <v>18</v>
      </c>
    </row>
    <row r="10" spans="1:20" s="7" customFormat="1" ht="20.25">
      <c r="A10" s="55"/>
      <c r="B10" s="55"/>
      <c r="C10" s="9" t="s">
        <v>2</v>
      </c>
      <c r="D10" s="9" t="s">
        <v>2</v>
      </c>
      <c r="E10" s="9" t="s">
        <v>2</v>
      </c>
      <c r="F10" s="9" t="s">
        <v>19</v>
      </c>
      <c r="G10" s="9" t="s">
        <v>19</v>
      </c>
      <c r="H10" s="9" t="s">
        <v>2</v>
      </c>
      <c r="I10" s="9" t="s">
        <v>3</v>
      </c>
      <c r="J10" s="9" t="s">
        <v>3</v>
      </c>
      <c r="K10" s="9" t="s">
        <v>3</v>
      </c>
      <c r="L10" s="9" t="s">
        <v>3</v>
      </c>
      <c r="M10" s="9" t="s">
        <v>3</v>
      </c>
      <c r="N10" s="9" t="s">
        <v>3</v>
      </c>
      <c r="O10" s="9" t="s">
        <v>1</v>
      </c>
      <c r="P10" s="9" t="s">
        <v>1</v>
      </c>
      <c r="Q10" s="9" t="s">
        <v>1</v>
      </c>
      <c r="R10" s="9" t="s">
        <v>1</v>
      </c>
      <c r="S10" s="9" t="s">
        <v>1</v>
      </c>
      <c r="T10" s="9" t="s">
        <v>1</v>
      </c>
    </row>
    <row r="11" spans="1:20" s="7" customFormat="1" ht="20.25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8">
        <v>8</v>
      </c>
      <c r="I11" s="10">
        <v>9</v>
      </c>
      <c r="J11" s="10">
        <v>10</v>
      </c>
      <c r="K11" s="10">
        <v>11</v>
      </c>
      <c r="L11" s="10">
        <v>12</v>
      </c>
      <c r="M11" s="10">
        <v>13</v>
      </c>
      <c r="N11" s="8">
        <v>14</v>
      </c>
      <c r="O11" s="10">
        <v>15</v>
      </c>
      <c r="P11" s="10">
        <v>16</v>
      </c>
      <c r="Q11" s="10">
        <v>17</v>
      </c>
      <c r="R11" s="10">
        <v>18</v>
      </c>
      <c r="S11" s="10">
        <v>19</v>
      </c>
      <c r="T11" s="8">
        <v>20</v>
      </c>
    </row>
    <row r="12" spans="1:20" s="7" customFormat="1" ht="63" customHeight="1">
      <c r="A12" s="9"/>
      <c r="B12" s="11" t="s">
        <v>20</v>
      </c>
      <c r="C12" s="12">
        <f aca="true" t="shared" si="0" ref="C12:Q12">SUM(C13:C20)</f>
        <v>2677.25</v>
      </c>
      <c r="D12" s="12">
        <f t="shared" si="0"/>
        <v>8492.61</v>
      </c>
      <c r="E12" s="12">
        <f t="shared" si="0"/>
        <v>6204</v>
      </c>
      <c r="F12" s="12">
        <f>SUM(F13:F20)</f>
        <v>2372.59</v>
      </c>
      <c r="G12" s="12">
        <f>SUM(G13:G20)</f>
        <v>3330.88</v>
      </c>
      <c r="H12" s="13">
        <f>SUM(H13:H20)</f>
        <v>23077.33</v>
      </c>
      <c r="I12" s="14">
        <f t="shared" si="0"/>
        <v>58</v>
      </c>
      <c r="J12" s="14">
        <f t="shared" si="0"/>
        <v>318</v>
      </c>
      <c r="K12" s="14">
        <f t="shared" si="0"/>
        <v>180</v>
      </c>
      <c r="L12" s="14">
        <f t="shared" si="0"/>
        <v>63</v>
      </c>
      <c r="M12" s="14">
        <f t="shared" si="0"/>
        <v>121</v>
      </c>
      <c r="N12" s="14">
        <f t="shared" si="0"/>
        <v>740</v>
      </c>
      <c r="O12" s="14">
        <f>SUM(O13:O20)</f>
        <v>140</v>
      </c>
      <c r="P12" s="14">
        <f t="shared" si="0"/>
        <v>843</v>
      </c>
      <c r="Q12" s="14">
        <f t="shared" si="0"/>
        <v>454</v>
      </c>
      <c r="R12" s="14">
        <f>SUM(R13:R20)</f>
        <v>171</v>
      </c>
      <c r="S12" s="14">
        <f>SUM(S13:S20)</f>
        <v>282</v>
      </c>
      <c r="T12" s="15">
        <f>SUM(T13:T20)</f>
        <v>1890</v>
      </c>
    </row>
    <row r="13" spans="1:20" s="7" customFormat="1" ht="65.25" customHeight="1">
      <c r="A13" s="16">
        <v>1</v>
      </c>
      <c r="B13" s="17" t="s">
        <v>21</v>
      </c>
      <c r="C13" s="18">
        <f>C22+C29+C33+C39</f>
        <v>0</v>
      </c>
      <c r="D13" s="18">
        <f>D22+D29+D33+D39</f>
        <v>3752.82</v>
      </c>
      <c r="E13" s="18">
        <f>E22+E29+E33+E39</f>
        <v>2476.8</v>
      </c>
      <c r="F13" s="18">
        <f>F22+F29+F33+F39</f>
        <v>382.5</v>
      </c>
      <c r="G13" s="18">
        <f>G22+G29+G33+G39</f>
        <v>1617.88</v>
      </c>
      <c r="H13" s="12">
        <f aca="true" t="shared" si="1" ref="H13:H20">SUM(C13:G13)</f>
        <v>8230</v>
      </c>
      <c r="I13" s="19">
        <f>I22+I29+I33+I39</f>
        <v>0</v>
      </c>
      <c r="J13" s="19">
        <f>J22+J29+J33+J39</f>
        <v>162</v>
      </c>
      <c r="K13" s="19">
        <f>K22+K29+K33+K39</f>
        <v>89</v>
      </c>
      <c r="L13" s="19">
        <f>L22+L29+L33+L39</f>
        <v>14</v>
      </c>
      <c r="M13" s="19">
        <f>M22+M29+M33+M39</f>
        <v>70</v>
      </c>
      <c r="N13" s="15">
        <f>SUM(I13:M13)</f>
        <v>335</v>
      </c>
      <c r="O13" s="19">
        <f>O22+O29+O33+O39</f>
        <v>0</v>
      </c>
      <c r="P13" s="19">
        <f>P22+P29+P33+P39</f>
        <v>402</v>
      </c>
      <c r="Q13" s="19">
        <f>Q22+Q29+Q33+Q39</f>
        <v>265</v>
      </c>
      <c r="R13" s="19">
        <f>R22+R29+R33+R39</f>
        <v>53</v>
      </c>
      <c r="S13" s="19">
        <f>S22+S29+S33+S39</f>
        <v>185</v>
      </c>
      <c r="T13" s="15">
        <f aca="true" t="shared" si="2" ref="T13:T20">SUM(O13:S13)</f>
        <v>905</v>
      </c>
    </row>
    <row r="14" spans="1:20" s="7" customFormat="1" ht="65.25" customHeight="1">
      <c r="A14" s="16">
        <v>2</v>
      </c>
      <c r="B14" s="17" t="s">
        <v>22</v>
      </c>
      <c r="C14" s="18">
        <f>C23+C30+C34+C38</f>
        <v>0</v>
      </c>
      <c r="D14" s="18">
        <f>D23+D30+D34+D38</f>
        <v>3418.78</v>
      </c>
      <c r="E14" s="18">
        <f>E23+E30+E34+E38</f>
        <v>2396.7</v>
      </c>
      <c r="F14" s="18">
        <f>F23+F30+F34+F38</f>
        <v>1019</v>
      </c>
      <c r="G14" s="18">
        <f>G23+G30+G34+G38</f>
        <v>1384.6</v>
      </c>
      <c r="H14" s="12">
        <f t="shared" si="1"/>
        <v>8219.08</v>
      </c>
      <c r="I14" s="19">
        <f>I23+I30+I34+I38</f>
        <v>0</v>
      </c>
      <c r="J14" s="19">
        <f>J23+J30+J34+J38</f>
        <v>114</v>
      </c>
      <c r="K14" s="19">
        <f>K23+K30+K34+K38</f>
        <v>56</v>
      </c>
      <c r="L14" s="19">
        <f>L23+L30+L34+L38</f>
        <v>25</v>
      </c>
      <c r="M14" s="19">
        <f>M23+M30+M34+M38</f>
        <v>40</v>
      </c>
      <c r="N14" s="15">
        <f>SUM(I14:M14)</f>
        <v>235</v>
      </c>
      <c r="O14" s="19">
        <f>O23+O30+O34+O38</f>
        <v>0</v>
      </c>
      <c r="P14" s="19">
        <f>P23+P30+P34+P38</f>
        <v>325</v>
      </c>
      <c r="Q14" s="19">
        <f>Q23+Q30+Q34+Q38</f>
        <v>116</v>
      </c>
      <c r="R14" s="19">
        <f>R23+R30+R34+R38</f>
        <v>66</v>
      </c>
      <c r="S14" s="19">
        <f>S23+S30+S34+S38</f>
        <v>72</v>
      </c>
      <c r="T14" s="15">
        <f t="shared" si="2"/>
        <v>579</v>
      </c>
    </row>
    <row r="15" spans="1:20" s="7" customFormat="1" ht="65.25" customHeight="1">
      <c r="A15" s="16">
        <v>3</v>
      </c>
      <c r="B15" s="17" t="s">
        <v>23</v>
      </c>
      <c r="C15" s="18">
        <f>C24</f>
        <v>1366.7</v>
      </c>
      <c r="D15" s="18">
        <f>D24</f>
        <v>516.5</v>
      </c>
      <c r="E15" s="18">
        <f>E24</f>
        <v>0</v>
      </c>
      <c r="F15" s="18">
        <f>F24</f>
        <v>0</v>
      </c>
      <c r="G15" s="18">
        <f>G24</f>
        <v>0</v>
      </c>
      <c r="H15" s="12">
        <f t="shared" si="1"/>
        <v>1883.2</v>
      </c>
      <c r="I15" s="19">
        <f>I24</f>
        <v>31</v>
      </c>
      <c r="J15" s="19">
        <f>J24</f>
        <v>22</v>
      </c>
      <c r="K15" s="19">
        <f>K24</f>
        <v>0</v>
      </c>
      <c r="L15" s="19">
        <f>L24</f>
        <v>0</v>
      </c>
      <c r="M15" s="19">
        <f>M24</f>
        <v>0</v>
      </c>
      <c r="N15" s="15">
        <f aca="true" t="shared" si="3" ref="N15:N20">SUM(I15:M15)</f>
        <v>53</v>
      </c>
      <c r="O15" s="19">
        <f>O24</f>
        <v>68</v>
      </c>
      <c r="P15" s="19">
        <f>P24</f>
        <v>64</v>
      </c>
      <c r="Q15" s="19">
        <f>Q24</f>
        <v>0</v>
      </c>
      <c r="R15" s="19">
        <f>R24</f>
        <v>0</v>
      </c>
      <c r="S15" s="19">
        <f>S24</f>
        <v>0</v>
      </c>
      <c r="T15" s="15">
        <f t="shared" si="2"/>
        <v>132</v>
      </c>
    </row>
    <row r="16" spans="1:20" s="7" customFormat="1" ht="65.25" customHeight="1">
      <c r="A16" s="16">
        <v>4</v>
      </c>
      <c r="B16" s="17" t="s">
        <v>33</v>
      </c>
      <c r="C16" s="18">
        <f aca="true" t="shared" si="4" ref="C16:G17">C25+C42</f>
        <v>1179.94</v>
      </c>
      <c r="D16" s="18">
        <f t="shared" si="4"/>
        <v>0</v>
      </c>
      <c r="E16" s="18">
        <f t="shared" si="4"/>
        <v>0</v>
      </c>
      <c r="F16" s="18">
        <f t="shared" si="4"/>
        <v>485.49</v>
      </c>
      <c r="G16" s="18">
        <f t="shared" si="4"/>
        <v>0</v>
      </c>
      <c r="H16" s="12">
        <f t="shared" si="1"/>
        <v>1665.43</v>
      </c>
      <c r="I16" s="19">
        <f aca="true" t="shared" si="5" ref="I16:M17">I25+I42</f>
        <v>24</v>
      </c>
      <c r="J16" s="19">
        <f t="shared" si="5"/>
        <v>0</v>
      </c>
      <c r="K16" s="19">
        <f t="shared" si="5"/>
        <v>0</v>
      </c>
      <c r="L16" s="19">
        <f t="shared" si="5"/>
        <v>12</v>
      </c>
      <c r="M16" s="19">
        <f t="shared" si="5"/>
        <v>0</v>
      </c>
      <c r="N16" s="15">
        <f t="shared" si="3"/>
        <v>36</v>
      </c>
      <c r="O16" s="19">
        <f aca="true" t="shared" si="6" ref="O16:S17">O25+O42</f>
        <v>63</v>
      </c>
      <c r="P16" s="19">
        <f t="shared" si="6"/>
        <v>0</v>
      </c>
      <c r="Q16" s="19">
        <f t="shared" si="6"/>
        <v>0</v>
      </c>
      <c r="R16" s="19">
        <f t="shared" si="6"/>
        <v>26</v>
      </c>
      <c r="S16" s="19">
        <f t="shared" si="6"/>
        <v>0</v>
      </c>
      <c r="T16" s="15">
        <f t="shared" si="2"/>
        <v>89</v>
      </c>
    </row>
    <row r="17" spans="1:20" s="7" customFormat="1" ht="65.25" customHeight="1">
      <c r="A17" s="16">
        <v>5</v>
      </c>
      <c r="B17" s="17" t="s">
        <v>34</v>
      </c>
      <c r="C17" s="18">
        <f t="shared" si="4"/>
        <v>130.61</v>
      </c>
      <c r="D17" s="18">
        <f t="shared" si="4"/>
        <v>208.01</v>
      </c>
      <c r="E17" s="18">
        <f t="shared" si="4"/>
        <v>0</v>
      </c>
      <c r="F17" s="18">
        <f t="shared" si="4"/>
        <v>0</v>
      </c>
      <c r="G17" s="18">
        <f t="shared" si="4"/>
        <v>21</v>
      </c>
      <c r="H17" s="12">
        <f>SUM(C17:G17)</f>
        <v>359.62</v>
      </c>
      <c r="I17" s="19">
        <f t="shared" si="5"/>
        <v>3</v>
      </c>
      <c r="J17" s="19">
        <f t="shared" si="5"/>
        <v>5</v>
      </c>
      <c r="K17" s="19">
        <f t="shared" si="5"/>
        <v>0</v>
      </c>
      <c r="L17" s="19">
        <f t="shared" si="5"/>
        <v>0</v>
      </c>
      <c r="M17" s="19">
        <f t="shared" si="5"/>
        <v>1</v>
      </c>
      <c r="N17" s="15">
        <f t="shared" si="3"/>
        <v>9</v>
      </c>
      <c r="O17" s="19">
        <f t="shared" si="6"/>
        <v>9</v>
      </c>
      <c r="P17" s="19">
        <f t="shared" si="6"/>
        <v>12</v>
      </c>
      <c r="Q17" s="19">
        <f t="shared" si="6"/>
        <v>0</v>
      </c>
      <c r="R17" s="19">
        <f t="shared" si="6"/>
        <v>0</v>
      </c>
      <c r="S17" s="19">
        <f t="shared" si="6"/>
        <v>4</v>
      </c>
      <c r="T17" s="15">
        <f t="shared" si="2"/>
        <v>25</v>
      </c>
    </row>
    <row r="18" spans="1:20" s="7" customFormat="1" ht="65.25" customHeight="1">
      <c r="A18" s="16">
        <v>6</v>
      </c>
      <c r="B18" s="17" t="s">
        <v>36</v>
      </c>
      <c r="C18" s="18">
        <f>C27+C35+C41</f>
        <v>0</v>
      </c>
      <c r="D18" s="18">
        <f>D27+D35+D41</f>
        <v>340.3</v>
      </c>
      <c r="E18" s="18">
        <f>E27+E35+E41</f>
        <v>1005.3</v>
      </c>
      <c r="F18" s="18">
        <f>F27+F35+F41</f>
        <v>164.9</v>
      </c>
      <c r="G18" s="18">
        <f>G27+G35+G41</f>
        <v>307.4</v>
      </c>
      <c r="H18" s="12">
        <f t="shared" si="1"/>
        <v>1817.9</v>
      </c>
      <c r="I18" s="19">
        <f>I27+I35+I41</f>
        <v>0</v>
      </c>
      <c r="J18" s="19">
        <f>J27+J35+J41</f>
        <v>8</v>
      </c>
      <c r="K18" s="19">
        <f>K27+K35+K41</f>
        <v>26</v>
      </c>
      <c r="L18" s="19">
        <f>L27+L35+L41</f>
        <v>4</v>
      </c>
      <c r="M18" s="19">
        <f>M27+M35+M41</f>
        <v>10</v>
      </c>
      <c r="N18" s="15">
        <f t="shared" si="3"/>
        <v>48</v>
      </c>
      <c r="O18" s="19">
        <f>O27+O35+O41</f>
        <v>0</v>
      </c>
      <c r="P18" s="19">
        <f>P27+P35+P41</f>
        <v>20</v>
      </c>
      <c r="Q18" s="19">
        <f>Q27+Q35+Q41</f>
        <v>51</v>
      </c>
      <c r="R18" s="19">
        <f>R27+R35+R41</f>
        <v>15</v>
      </c>
      <c r="S18" s="19">
        <f>S27+S35+S41</f>
        <v>21</v>
      </c>
      <c r="T18" s="15">
        <f t="shared" si="2"/>
        <v>107</v>
      </c>
    </row>
    <row r="19" spans="1:20" s="7" customFormat="1" ht="65.25" customHeight="1">
      <c r="A19" s="16">
        <v>7</v>
      </c>
      <c r="B19" s="17" t="s">
        <v>35</v>
      </c>
      <c r="C19" s="18">
        <f>C31</f>
        <v>0</v>
      </c>
      <c r="D19" s="18">
        <f>D31</f>
        <v>256.2</v>
      </c>
      <c r="E19" s="18">
        <f>E31</f>
        <v>0</v>
      </c>
      <c r="F19" s="18">
        <f>F31</f>
        <v>0</v>
      </c>
      <c r="G19" s="18">
        <f>G31</f>
        <v>0</v>
      </c>
      <c r="H19" s="12">
        <f t="shared" si="1"/>
        <v>256.2</v>
      </c>
      <c r="I19" s="19">
        <f>I31</f>
        <v>0</v>
      </c>
      <c r="J19" s="19">
        <f>J31</f>
        <v>7</v>
      </c>
      <c r="K19" s="19">
        <f>K31</f>
        <v>0</v>
      </c>
      <c r="L19" s="19">
        <f>L31</f>
        <v>0</v>
      </c>
      <c r="M19" s="19">
        <f>M31</f>
        <v>0</v>
      </c>
      <c r="N19" s="15">
        <f t="shared" si="3"/>
        <v>7</v>
      </c>
      <c r="O19" s="19">
        <f>O31</f>
        <v>0</v>
      </c>
      <c r="P19" s="19">
        <f>P31</f>
        <v>20</v>
      </c>
      <c r="Q19" s="19">
        <f>Q31</f>
        <v>0</v>
      </c>
      <c r="R19" s="19">
        <f>R31</f>
        <v>0</v>
      </c>
      <c r="S19" s="19">
        <f>S31</f>
        <v>0</v>
      </c>
      <c r="T19" s="15">
        <f t="shared" si="2"/>
        <v>20</v>
      </c>
    </row>
    <row r="20" spans="1:20" s="7" customFormat="1" ht="65.25" customHeight="1">
      <c r="A20" s="16">
        <v>8</v>
      </c>
      <c r="B20" s="17" t="s">
        <v>31</v>
      </c>
      <c r="C20" s="18">
        <f>C36+C40</f>
        <v>0</v>
      </c>
      <c r="D20" s="18">
        <f>D36+D40</f>
        <v>0</v>
      </c>
      <c r="E20" s="18">
        <f>E36+E40</f>
        <v>325.2</v>
      </c>
      <c r="F20" s="18">
        <f>F36+F40</f>
        <v>320.7</v>
      </c>
      <c r="G20" s="18">
        <f>G36+G40</f>
        <v>0</v>
      </c>
      <c r="H20" s="12">
        <f t="shared" si="1"/>
        <v>645.9</v>
      </c>
      <c r="I20" s="19">
        <f>I36+I40</f>
        <v>0</v>
      </c>
      <c r="J20" s="19">
        <f>J36+J40</f>
        <v>0</v>
      </c>
      <c r="K20" s="19">
        <f>K36+K40</f>
        <v>9</v>
      </c>
      <c r="L20" s="19">
        <f>L36+L40</f>
        <v>8</v>
      </c>
      <c r="M20" s="19">
        <f>M36+M40</f>
        <v>0</v>
      </c>
      <c r="N20" s="15">
        <f t="shared" si="3"/>
        <v>17</v>
      </c>
      <c r="O20" s="19">
        <f>O36+O40</f>
        <v>0</v>
      </c>
      <c r="P20" s="19">
        <f>P36+P40</f>
        <v>0</v>
      </c>
      <c r="Q20" s="19">
        <f>Q36+Q40</f>
        <v>22</v>
      </c>
      <c r="R20" s="19">
        <f>R36+R40</f>
        <v>11</v>
      </c>
      <c r="S20" s="19">
        <f>S36+S40</f>
        <v>0</v>
      </c>
      <c r="T20" s="15">
        <f t="shared" si="2"/>
        <v>33</v>
      </c>
    </row>
    <row r="21" spans="1:20" s="7" customFormat="1" ht="42" customHeight="1">
      <c r="A21" s="20"/>
      <c r="B21" s="21" t="s">
        <v>24</v>
      </c>
      <c r="C21" s="22">
        <f aca="true" t="shared" si="7" ref="C21:I21">SUM(C22:C27)</f>
        <v>2677.25</v>
      </c>
      <c r="D21" s="22">
        <f t="shared" si="7"/>
        <v>8236.41</v>
      </c>
      <c r="E21" s="22">
        <f t="shared" si="7"/>
        <v>0</v>
      </c>
      <c r="F21" s="22">
        <f t="shared" si="7"/>
        <v>0</v>
      </c>
      <c r="G21" s="22">
        <f t="shared" si="7"/>
        <v>0</v>
      </c>
      <c r="H21" s="22">
        <f t="shared" si="7"/>
        <v>10913.66</v>
      </c>
      <c r="I21" s="23">
        <f t="shared" si="7"/>
        <v>58</v>
      </c>
      <c r="J21" s="23">
        <f aca="true" t="shared" si="8" ref="J21:S21">SUM(J22:J27)</f>
        <v>311</v>
      </c>
      <c r="K21" s="23">
        <f t="shared" si="8"/>
        <v>0</v>
      </c>
      <c r="L21" s="23">
        <f t="shared" si="8"/>
        <v>0</v>
      </c>
      <c r="M21" s="23">
        <f t="shared" si="8"/>
        <v>0</v>
      </c>
      <c r="N21" s="23">
        <f>SUM(N22:N27)</f>
        <v>369</v>
      </c>
      <c r="O21" s="23">
        <f>SUM(O22:O27)</f>
        <v>140</v>
      </c>
      <c r="P21" s="23">
        <f t="shared" si="8"/>
        <v>823</v>
      </c>
      <c r="Q21" s="23">
        <f t="shared" si="8"/>
        <v>0</v>
      </c>
      <c r="R21" s="23">
        <f t="shared" si="8"/>
        <v>0</v>
      </c>
      <c r="S21" s="23">
        <f t="shared" si="8"/>
        <v>0</v>
      </c>
      <c r="T21" s="23">
        <f>SUM(T22:T27)</f>
        <v>963</v>
      </c>
    </row>
    <row r="22" spans="1:20" s="7" customFormat="1" ht="65.25" customHeight="1">
      <c r="A22" s="16">
        <v>1</v>
      </c>
      <c r="B22" s="17" t="s">
        <v>21</v>
      </c>
      <c r="C22" s="24">
        <v>0</v>
      </c>
      <c r="D22" s="24">
        <v>3752.82</v>
      </c>
      <c r="E22" s="24">
        <v>0</v>
      </c>
      <c r="F22" s="24">
        <v>0</v>
      </c>
      <c r="G22" s="24">
        <v>0</v>
      </c>
      <c r="H22" s="13">
        <f aca="true" t="shared" si="9" ref="H22:H27">SUM(C22:G22)</f>
        <v>3752.82</v>
      </c>
      <c r="I22" s="25">
        <v>0</v>
      </c>
      <c r="J22" s="25">
        <v>162</v>
      </c>
      <c r="K22" s="25">
        <v>0</v>
      </c>
      <c r="L22" s="25">
        <v>0</v>
      </c>
      <c r="M22" s="25">
        <v>0</v>
      </c>
      <c r="N22" s="15">
        <f aca="true" t="shared" si="10" ref="N22:N27">SUM(I22:M22)</f>
        <v>162</v>
      </c>
      <c r="O22" s="25">
        <v>0</v>
      </c>
      <c r="P22" s="25">
        <v>402</v>
      </c>
      <c r="Q22" s="25">
        <v>0</v>
      </c>
      <c r="R22" s="25">
        <v>0</v>
      </c>
      <c r="S22" s="25">
        <v>0</v>
      </c>
      <c r="T22" s="15">
        <f aca="true" t="shared" si="11" ref="T22:T27">SUM(O22:S22)</f>
        <v>402</v>
      </c>
    </row>
    <row r="23" spans="1:20" s="7" customFormat="1" ht="65.25" customHeight="1">
      <c r="A23" s="16">
        <v>2</v>
      </c>
      <c r="B23" s="17" t="s">
        <v>22</v>
      </c>
      <c r="C23" s="24">
        <v>0</v>
      </c>
      <c r="D23" s="24">
        <v>3418.78</v>
      </c>
      <c r="E23" s="24">
        <v>0</v>
      </c>
      <c r="F23" s="24">
        <v>0</v>
      </c>
      <c r="G23" s="24">
        <v>0</v>
      </c>
      <c r="H23" s="13">
        <f t="shared" si="9"/>
        <v>3418.78</v>
      </c>
      <c r="I23" s="25">
        <v>0</v>
      </c>
      <c r="J23" s="25">
        <v>114</v>
      </c>
      <c r="K23" s="25">
        <v>0</v>
      </c>
      <c r="L23" s="25">
        <v>0</v>
      </c>
      <c r="M23" s="25">
        <v>0</v>
      </c>
      <c r="N23" s="15">
        <f t="shared" si="10"/>
        <v>114</v>
      </c>
      <c r="O23" s="25">
        <v>0</v>
      </c>
      <c r="P23" s="25">
        <v>325</v>
      </c>
      <c r="Q23" s="25">
        <v>0</v>
      </c>
      <c r="R23" s="25">
        <v>0</v>
      </c>
      <c r="S23" s="25">
        <v>0</v>
      </c>
      <c r="T23" s="15">
        <f t="shared" si="11"/>
        <v>325</v>
      </c>
    </row>
    <row r="24" spans="1:20" s="7" customFormat="1" ht="65.25" customHeight="1">
      <c r="A24" s="16">
        <v>3</v>
      </c>
      <c r="B24" s="17" t="s">
        <v>23</v>
      </c>
      <c r="C24" s="24">
        <v>1366.7</v>
      </c>
      <c r="D24" s="24">
        <v>516.5</v>
      </c>
      <c r="E24" s="24">
        <v>0</v>
      </c>
      <c r="F24" s="24">
        <v>0</v>
      </c>
      <c r="G24" s="24">
        <v>0</v>
      </c>
      <c r="H24" s="13">
        <f t="shared" si="9"/>
        <v>1883.2</v>
      </c>
      <c r="I24" s="25">
        <v>31</v>
      </c>
      <c r="J24" s="25">
        <v>22</v>
      </c>
      <c r="K24" s="25">
        <v>0</v>
      </c>
      <c r="L24" s="25">
        <v>0</v>
      </c>
      <c r="M24" s="25">
        <v>0</v>
      </c>
      <c r="N24" s="15">
        <f t="shared" si="10"/>
        <v>53</v>
      </c>
      <c r="O24" s="25">
        <v>68</v>
      </c>
      <c r="P24" s="25">
        <v>64</v>
      </c>
      <c r="Q24" s="25">
        <v>0</v>
      </c>
      <c r="R24" s="25">
        <v>0</v>
      </c>
      <c r="S24" s="25">
        <v>0</v>
      </c>
      <c r="T24" s="15">
        <f t="shared" si="11"/>
        <v>132</v>
      </c>
    </row>
    <row r="25" spans="1:20" s="7" customFormat="1" ht="65.25" customHeight="1">
      <c r="A25" s="16">
        <v>4</v>
      </c>
      <c r="B25" s="17" t="s">
        <v>33</v>
      </c>
      <c r="C25" s="24">
        <v>1179.94</v>
      </c>
      <c r="D25" s="24">
        <v>0</v>
      </c>
      <c r="E25" s="24">
        <v>0</v>
      </c>
      <c r="F25" s="24">
        <v>0</v>
      </c>
      <c r="G25" s="24">
        <v>0</v>
      </c>
      <c r="H25" s="13">
        <f t="shared" si="9"/>
        <v>1179.94</v>
      </c>
      <c r="I25" s="25">
        <v>24</v>
      </c>
      <c r="J25" s="25">
        <v>0</v>
      </c>
      <c r="K25" s="25">
        <v>0</v>
      </c>
      <c r="L25" s="25">
        <v>0</v>
      </c>
      <c r="M25" s="25">
        <v>0</v>
      </c>
      <c r="N25" s="15">
        <f t="shared" si="10"/>
        <v>24</v>
      </c>
      <c r="O25" s="25">
        <v>63</v>
      </c>
      <c r="P25" s="25">
        <v>0</v>
      </c>
      <c r="Q25" s="25">
        <v>0</v>
      </c>
      <c r="R25" s="25">
        <v>0</v>
      </c>
      <c r="S25" s="25">
        <v>0</v>
      </c>
      <c r="T25" s="15">
        <f t="shared" si="11"/>
        <v>63</v>
      </c>
    </row>
    <row r="26" spans="1:20" s="7" customFormat="1" ht="65.25" customHeight="1">
      <c r="A26" s="16">
        <v>5</v>
      </c>
      <c r="B26" s="17" t="s">
        <v>34</v>
      </c>
      <c r="C26" s="24">
        <v>130.61</v>
      </c>
      <c r="D26" s="24">
        <v>208.01</v>
      </c>
      <c r="E26" s="24">
        <v>0</v>
      </c>
      <c r="F26" s="24">
        <v>0</v>
      </c>
      <c r="G26" s="24">
        <v>0</v>
      </c>
      <c r="H26" s="13">
        <f t="shared" si="9"/>
        <v>338.62</v>
      </c>
      <c r="I26" s="25">
        <v>3</v>
      </c>
      <c r="J26" s="25">
        <v>5</v>
      </c>
      <c r="K26" s="25">
        <v>0</v>
      </c>
      <c r="L26" s="25">
        <v>0</v>
      </c>
      <c r="M26" s="25">
        <v>0</v>
      </c>
      <c r="N26" s="15">
        <f t="shared" si="10"/>
        <v>8</v>
      </c>
      <c r="O26" s="25">
        <v>9</v>
      </c>
      <c r="P26" s="25">
        <v>12</v>
      </c>
      <c r="Q26" s="25">
        <v>0</v>
      </c>
      <c r="R26" s="25">
        <v>0</v>
      </c>
      <c r="S26" s="25">
        <v>0</v>
      </c>
      <c r="T26" s="15">
        <f t="shared" si="11"/>
        <v>21</v>
      </c>
    </row>
    <row r="27" spans="1:20" s="7" customFormat="1" ht="65.25" customHeight="1">
      <c r="A27" s="16">
        <v>6</v>
      </c>
      <c r="B27" s="17" t="str">
        <f>B35</f>
        <v>Муниципальное образование "Улаганский район"</v>
      </c>
      <c r="C27" s="24">
        <v>0</v>
      </c>
      <c r="D27" s="24">
        <v>340.3</v>
      </c>
      <c r="E27" s="24">
        <v>0</v>
      </c>
      <c r="F27" s="24">
        <v>0</v>
      </c>
      <c r="G27" s="24">
        <v>0</v>
      </c>
      <c r="H27" s="13">
        <f t="shared" si="9"/>
        <v>340.3</v>
      </c>
      <c r="I27" s="25">
        <v>0</v>
      </c>
      <c r="J27" s="25">
        <v>8</v>
      </c>
      <c r="K27" s="25">
        <v>0</v>
      </c>
      <c r="L27" s="25">
        <v>0</v>
      </c>
      <c r="M27" s="25">
        <v>0</v>
      </c>
      <c r="N27" s="15">
        <f t="shared" si="10"/>
        <v>8</v>
      </c>
      <c r="O27" s="25">
        <v>0</v>
      </c>
      <c r="P27" s="25">
        <v>20</v>
      </c>
      <c r="Q27" s="25">
        <v>0</v>
      </c>
      <c r="R27" s="25">
        <v>0</v>
      </c>
      <c r="S27" s="25">
        <v>0</v>
      </c>
      <c r="T27" s="15">
        <f t="shared" si="11"/>
        <v>20</v>
      </c>
    </row>
    <row r="28" spans="1:20" s="7" customFormat="1" ht="44.25" customHeight="1">
      <c r="A28" s="16"/>
      <c r="B28" s="11" t="s">
        <v>25</v>
      </c>
      <c r="C28" s="13">
        <f aca="true" t="shared" si="12" ref="C28:I28">SUM(C29:C31)</f>
        <v>0</v>
      </c>
      <c r="D28" s="13">
        <f t="shared" si="12"/>
        <v>256.2</v>
      </c>
      <c r="E28" s="13">
        <f t="shared" si="12"/>
        <v>3508</v>
      </c>
      <c r="F28" s="13">
        <f t="shared" si="12"/>
        <v>0</v>
      </c>
      <c r="G28" s="13">
        <f t="shared" si="12"/>
        <v>0</v>
      </c>
      <c r="H28" s="13">
        <f t="shared" si="12"/>
        <v>3764.2</v>
      </c>
      <c r="I28" s="15">
        <f t="shared" si="12"/>
        <v>0</v>
      </c>
      <c r="J28" s="15">
        <f aca="true" t="shared" si="13" ref="J28:T28">SUM(J29:J31)</f>
        <v>7</v>
      </c>
      <c r="K28" s="15">
        <f t="shared" si="13"/>
        <v>109</v>
      </c>
      <c r="L28" s="15">
        <f t="shared" si="13"/>
        <v>0</v>
      </c>
      <c r="M28" s="15">
        <f t="shared" si="13"/>
        <v>0</v>
      </c>
      <c r="N28" s="15">
        <f t="shared" si="13"/>
        <v>116</v>
      </c>
      <c r="O28" s="15">
        <f t="shared" si="13"/>
        <v>0</v>
      </c>
      <c r="P28" s="15">
        <f t="shared" si="13"/>
        <v>20</v>
      </c>
      <c r="Q28" s="15">
        <f t="shared" si="13"/>
        <v>290</v>
      </c>
      <c r="R28" s="15">
        <f t="shared" si="13"/>
        <v>0</v>
      </c>
      <c r="S28" s="15">
        <f t="shared" si="13"/>
        <v>0</v>
      </c>
      <c r="T28" s="15">
        <f t="shared" si="13"/>
        <v>310</v>
      </c>
    </row>
    <row r="29" spans="1:20" s="7" customFormat="1" ht="65.25" customHeight="1">
      <c r="A29" s="16">
        <v>1</v>
      </c>
      <c r="B29" s="38" t="s">
        <v>21</v>
      </c>
      <c r="C29" s="39">
        <v>0</v>
      </c>
      <c r="D29" s="39">
        <v>0</v>
      </c>
      <c r="E29" s="39">
        <v>1939.9</v>
      </c>
      <c r="F29" s="39">
        <v>0</v>
      </c>
      <c r="G29" s="39">
        <v>0</v>
      </c>
      <c r="H29" s="40">
        <f>SUM(C29:G29)</f>
        <v>1939.9</v>
      </c>
      <c r="I29" s="35">
        <v>0</v>
      </c>
      <c r="J29" s="35">
        <v>0</v>
      </c>
      <c r="K29" s="35">
        <v>71</v>
      </c>
      <c r="L29" s="35">
        <v>0</v>
      </c>
      <c r="M29" s="35">
        <v>0</v>
      </c>
      <c r="N29" s="36">
        <f>SUM(I29:M29)</f>
        <v>71</v>
      </c>
      <c r="O29" s="35">
        <v>0</v>
      </c>
      <c r="P29" s="35">
        <v>0</v>
      </c>
      <c r="Q29" s="35">
        <v>223</v>
      </c>
      <c r="R29" s="35">
        <v>0</v>
      </c>
      <c r="S29" s="35">
        <v>0</v>
      </c>
      <c r="T29" s="36">
        <f>SUM(O29:S29)</f>
        <v>223</v>
      </c>
    </row>
    <row r="30" spans="1:20" s="7" customFormat="1" ht="65.25" customHeight="1">
      <c r="A30" s="16">
        <v>2</v>
      </c>
      <c r="B30" s="38" t="s">
        <v>22</v>
      </c>
      <c r="C30" s="39">
        <v>0</v>
      </c>
      <c r="D30" s="39">
        <v>0</v>
      </c>
      <c r="E30" s="39">
        <v>1568.1</v>
      </c>
      <c r="F30" s="39">
        <v>0</v>
      </c>
      <c r="G30" s="39">
        <v>0</v>
      </c>
      <c r="H30" s="40">
        <f>SUM(C30:G30)</f>
        <v>1568.1</v>
      </c>
      <c r="I30" s="35">
        <v>0</v>
      </c>
      <c r="J30" s="35">
        <v>0</v>
      </c>
      <c r="K30" s="35">
        <v>38</v>
      </c>
      <c r="L30" s="35">
        <v>0</v>
      </c>
      <c r="M30" s="35">
        <v>0</v>
      </c>
      <c r="N30" s="36">
        <f>SUM(I30:M30)</f>
        <v>38</v>
      </c>
      <c r="O30" s="35">
        <v>0</v>
      </c>
      <c r="P30" s="35">
        <v>0</v>
      </c>
      <c r="Q30" s="35">
        <v>67</v>
      </c>
      <c r="R30" s="35">
        <v>0</v>
      </c>
      <c r="S30" s="35">
        <v>0</v>
      </c>
      <c r="T30" s="36">
        <f>SUM(O30:S30)</f>
        <v>67</v>
      </c>
    </row>
    <row r="31" spans="1:20" s="7" customFormat="1" ht="65.25" customHeight="1">
      <c r="A31" s="16">
        <v>3</v>
      </c>
      <c r="B31" s="38" t="s">
        <v>35</v>
      </c>
      <c r="C31" s="39">
        <v>0</v>
      </c>
      <c r="D31" s="39">
        <v>256.2</v>
      </c>
      <c r="E31" s="39">
        <v>0</v>
      </c>
      <c r="F31" s="39">
        <v>0</v>
      </c>
      <c r="G31" s="39">
        <v>0</v>
      </c>
      <c r="H31" s="40">
        <f>SUM(C31:G31)</f>
        <v>256.2</v>
      </c>
      <c r="I31" s="35">
        <v>0</v>
      </c>
      <c r="J31" s="35">
        <v>7</v>
      </c>
      <c r="K31" s="35">
        <v>0</v>
      </c>
      <c r="L31" s="35">
        <v>0</v>
      </c>
      <c r="M31" s="35">
        <v>0</v>
      </c>
      <c r="N31" s="36">
        <f>SUM(I31:M31)</f>
        <v>7</v>
      </c>
      <c r="O31" s="35">
        <v>0</v>
      </c>
      <c r="P31" s="35">
        <v>20</v>
      </c>
      <c r="Q31" s="35">
        <v>0</v>
      </c>
      <c r="R31" s="35">
        <v>0</v>
      </c>
      <c r="S31" s="35">
        <v>0</v>
      </c>
      <c r="T31" s="36">
        <f>SUM(O31:S31)</f>
        <v>20</v>
      </c>
    </row>
    <row r="32" spans="1:20" s="7" customFormat="1" ht="42" customHeight="1">
      <c r="A32" s="16"/>
      <c r="B32" s="41" t="s">
        <v>26</v>
      </c>
      <c r="C32" s="40">
        <f aca="true" t="shared" si="14" ref="C32:I32">SUM(C33:C36)</f>
        <v>0</v>
      </c>
      <c r="D32" s="40">
        <f t="shared" si="14"/>
        <v>0</v>
      </c>
      <c r="E32" s="40">
        <f t="shared" si="14"/>
        <v>2696</v>
      </c>
      <c r="F32" s="40">
        <f t="shared" si="14"/>
        <v>1127.7</v>
      </c>
      <c r="G32" s="40">
        <f t="shared" si="14"/>
        <v>0</v>
      </c>
      <c r="H32" s="40">
        <f t="shared" si="14"/>
        <v>3823.7</v>
      </c>
      <c r="I32" s="36">
        <f t="shared" si="14"/>
        <v>0</v>
      </c>
      <c r="J32" s="36">
        <f aca="true" t="shared" si="15" ref="J32:T32">SUM(J33:J36)</f>
        <v>0</v>
      </c>
      <c r="K32" s="36">
        <f t="shared" si="15"/>
        <v>71</v>
      </c>
      <c r="L32" s="36">
        <f t="shared" si="15"/>
        <v>31</v>
      </c>
      <c r="M32" s="36">
        <f t="shared" si="15"/>
        <v>0</v>
      </c>
      <c r="N32" s="36">
        <f t="shared" si="15"/>
        <v>102</v>
      </c>
      <c r="O32" s="36">
        <f t="shared" si="15"/>
        <v>0</v>
      </c>
      <c r="P32" s="36">
        <f t="shared" si="15"/>
        <v>0</v>
      </c>
      <c r="Q32" s="36">
        <f>SUM(Q33:Q36)</f>
        <v>164</v>
      </c>
      <c r="R32" s="36">
        <f t="shared" si="15"/>
        <v>106</v>
      </c>
      <c r="S32" s="36">
        <f t="shared" si="15"/>
        <v>0</v>
      </c>
      <c r="T32" s="36">
        <f t="shared" si="15"/>
        <v>270</v>
      </c>
    </row>
    <row r="33" spans="1:20" s="7" customFormat="1" ht="65.25" customHeight="1">
      <c r="A33" s="16">
        <v>1</v>
      </c>
      <c r="B33" s="38" t="s">
        <v>21</v>
      </c>
      <c r="C33" s="39">
        <v>0</v>
      </c>
      <c r="D33" s="39">
        <v>0</v>
      </c>
      <c r="E33" s="39">
        <v>536.9</v>
      </c>
      <c r="F33" s="39">
        <v>382.5</v>
      </c>
      <c r="G33" s="39">
        <v>0</v>
      </c>
      <c r="H33" s="40">
        <f>SUM(C33:G33)</f>
        <v>919.4</v>
      </c>
      <c r="I33" s="35">
        <v>0</v>
      </c>
      <c r="J33" s="35">
        <v>0</v>
      </c>
      <c r="K33" s="35">
        <v>18</v>
      </c>
      <c r="L33" s="35">
        <f>25+7-K33</f>
        <v>14</v>
      </c>
      <c r="M33" s="35">
        <v>0</v>
      </c>
      <c r="N33" s="36">
        <f>SUM(I33:M33)</f>
        <v>32</v>
      </c>
      <c r="O33" s="35">
        <v>0</v>
      </c>
      <c r="P33" s="35">
        <v>0</v>
      </c>
      <c r="Q33" s="35">
        <v>42</v>
      </c>
      <c r="R33" s="35">
        <f>95-Q33</f>
        <v>53</v>
      </c>
      <c r="S33" s="35">
        <v>0</v>
      </c>
      <c r="T33" s="36">
        <f>SUM(O33:S33)</f>
        <v>95</v>
      </c>
    </row>
    <row r="34" spans="1:20" s="7" customFormat="1" ht="65.25" customHeight="1">
      <c r="A34" s="16">
        <v>2</v>
      </c>
      <c r="B34" s="38" t="s">
        <v>22</v>
      </c>
      <c r="C34" s="39">
        <v>0</v>
      </c>
      <c r="D34" s="39">
        <v>0</v>
      </c>
      <c r="E34" s="39">
        <v>828.6</v>
      </c>
      <c r="F34" s="39">
        <v>693.6</v>
      </c>
      <c r="G34" s="39">
        <v>0</v>
      </c>
      <c r="H34" s="40">
        <f>SUM(C34:G34)</f>
        <v>1522.2</v>
      </c>
      <c r="I34" s="35">
        <v>0</v>
      </c>
      <c r="J34" s="35">
        <v>0</v>
      </c>
      <c r="K34" s="35">
        <v>18</v>
      </c>
      <c r="L34" s="35">
        <v>16</v>
      </c>
      <c r="M34" s="35">
        <v>0</v>
      </c>
      <c r="N34" s="36">
        <f>SUM(I34:M34)</f>
        <v>34</v>
      </c>
      <c r="O34" s="35">
        <v>0</v>
      </c>
      <c r="P34" s="35">
        <v>0</v>
      </c>
      <c r="Q34" s="35">
        <v>49</v>
      </c>
      <c r="R34" s="35">
        <f>97-Q34</f>
        <v>48</v>
      </c>
      <c r="S34" s="35">
        <v>0</v>
      </c>
      <c r="T34" s="36">
        <f>SUM(O34:S34)</f>
        <v>97</v>
      </c>
    </row>
    <row r="35" spans="1:20" s="7" customFormat="1" ht="65.25" customHeight="1">
      <c r="A35" s="16">
        <v>3</v>
      </c>
      <c r="B35" s="38" t="s">
        <v>32</v>
      </c>
      <c r="C35" s="39">
        <v>0</v>
      </c>
      <c r="D35" s="39">
        <v>0</v>
      </c>
      <c r="E35" s="39">
        <f>460.9+322.4+222</f>
        <v>1005.3</v>
      </c>
      <c r="F35" s="39">
        <f>1056.9-E35</f>
        <v>51.6</v>
      </c>
      <c r="G35" s="39">
        <v>0</v>
      </c>
      <c r="H35" s="40">
        <f>SUM(C35:G35)</f>
        <v>1056.9</v>
      </c>
      <c r="I35" s="35">
        <v>0</v>
      </c>
      <c r="J35" s="35">
        <v>0</v>
      </c>
      <c r="K35" s="35">
        <f>7+8+11</f>
        <v>26</v>
      </c>
      <c r="L35" s="35">
        <f>27-K35</f>
        <v>1</v>
      </c>
      <c r="M35" s="35">
        <v>0</v>
      </c>
      <c r="N35" s="36">
        <f>SUM(I35:M35)</f>
        <v>27</v>
      </c>
      <c r="O35" s="35">
        <v>0</v>
      </c>
      <c r="P35" s="35">
        <v>0</v>
      </c>
      <c r="Q35" s="35">
        <f>9+20+22</f>
        <v>51</v>
      </c>
      <c r="R35" s="35">
        <v>5</v>
      </c>
      <c r="S35" s="35">
        <v>0</v>
      </c>
      <c r="T35" s="36">
        <f>SUM(O35:S35)</f>
        <v>56</v>
      </c>
    </row>
    <row r="36" spans="1:20" s="7" customFormat="1" ht="65.25" customHeight="1">
      <c r="A36" s="16">
        <v>4</v>
      </c>
      <c r="B36" s="38" t="s">
        <v>31</v>
      </c>
      <c r="C36" s="39">
        <v>0</v>
      </c>
      <c r="D36" s="39">
        <v>0</v>
      </c>
      <c r="E36" s="39">
        <v>325.2</v>
      </c>
      <c r="F36" s="39">
        <v>0</v>
      </c>
      <c r="G36" s="39">
        <v>0</v>
      </c>
      <c r="H36" s="40">
        <f>SUM(C36:G36)</f>
        <v>325.2</v>
      </c>
      <c r="I36" s="35">
        <v>0</v>
      </c>
      <c r="J36" s="35">
        <v>0</v>
      </c>
      <c r="K36" s="35">
        <v>9</v>
      </c>
      <c r="L36" s="35">
        <v>0</v>
      </c>
      <c r="M36" s="35">
        <v>0</v>
      </c>
      <c r="N36" s="36">
        <f>SUM(I36:M36)</f>
        <v>9</v>
      </c>
      <c r="O36" s="35">
        <v>0</v>
      </c>
      <c r="P36" s="35">
        <v>0</v>
      </c>
      <c r="Q36" s="35">
        <v>22</v>
      </c>
      <c r="R36" s="35">
        <v>0</v>
      </c>
      <c r="S36" s="35">
        <v>0</v>
      </c>
      <c r="T36" s="36">
        <f>SUM(O36:S36)</f>
        <v>22</v>
      </c>
    </row>
    <row r="37" spans="1:20" s="7" customFormat="1" ht="44.25" customHeight="1">
      <c r="A37" s="26"/>
      <c r="B37" s="42" t="s">
        <v>27</v>
      </c>
      <c r="C37" s="40">
        <f>SUM(C38:C42)</f>
        <v>0</v>
      </c>
      <c r="D37" s="40">
        <f>SUM(D38:D42)</f>
        <v>0</v>
      </c>
      <c r="E37" s="40">
        <f>SUM(E38:E42)</f>
        <v>0</v>
      </c>
      <c r="F37" s="40">
        <f aca="true" t="shared" si="16" ref="F37:T37">SUM(F38:F43)</f>
        <v>1244.89</v>
      </c>
      <c r="G37" s="40">
        <f t="shared" si="16"/>
        <v>3330.88</v>
      </c>
      <c r="H37" s="40">
        <f>SUM(H38:H43)</f>
        <v>4575.77</v>
      </c>
      <c r="I37" s="36">
        <f t="shared" si="16"/>
        <v>0</v>
      </c>
      <c r="J37" s="36">
        <f t="shared" si="16"/>
        <v>0</v>
      </c>
      <c r="K37" s="36">
        <f t="shared" si="16"/>
        <v>0</v>
      </c>
      <c r="L37" s="36">
        <f t="shared" si="16"/>
        <v>32</v>
      </c>
      <c r="M37" s="36">
        <f t="shared" si="16"/>
        <v>121</v>
      </c>
      <c r="N37" s="36">
        <f t="shared" si="16"/>
        <v>153</v>
      </c>
      <c r="O37" s="36">
        <f t="shared" si="16"/>
        <v>0</v>
      </c>
      <c r="P37" s="36">
        <f t="shared" si="16"/>
        <v>0</v>
      </c>
      <c r="Q37" s="36">
        <f t="shared" si="16"/>
        <v>0</v>
      </c>
      <c r="R37" s="36">
        <f t="shared" si="16"/>
        <v>65</v>
      </c>
      <c r="S37" s="36">
        <f t="shared" si="16"/>
        <v>282</v>
      </c>
      <c r="T37" s="36">
        <f t="shared" si="16"/>
        <v>347</v>
      </c>
    </row>
    <row r="38" spans="1:20" s="7" customFormat="1" ht="65.25" customHeight="1">
      <c r="A38" s="16">
        <v>1</v>
      </c>
      <c r="B38" s="38" t="s">
        <v>22</v>
      </c>
      <c r="C38" s="39">
        <v>0</v>
      </c>
      <c r="D38" s="39">
        <v>0</v>
      </c>
      <c r="E38" s="39">
        <v>0</v>
      </c>
      <c r="F38" s="39">
        <v>325.4</v>
      </c>
      <c r="G38" s="39">
        <f>1710-F38</f>
        <v>1384.6</v>
      </c>
      <c r="H38" s="40">
        <f aca="true" t="shared" si="17" ref="H38:H43">SUM(C38:G38)</f>
        <v>1710</v>
      </c>
      <c r="I38" s="35">
        <v>0</v>
      </c>
      <c r="J38" s="35">
        <v>0</v>
      </c>
      <c r="K38" s="35">
        <v>0</v>
      </c>
      <c r="L38" s="35">
        <v>9</v>
      </c>
      <c r="M38" s="35">
        <f>49-L38</f>
        <v>40</v>
      </c>
      <c r="N38" s="36">
        <f aca="true" t="shared" si="18" ref="N38:N43">SUM(I38:M38)</f>
        <v>49</v>
      </c>
      <c r="O38" s="35">
        <v>0</v>
      </c>
      <c r="P38" s="35">
        <v>0</v>
      </c>
      <c r="Q38" s="35">
        <v>0</v>
      </c>
      <c r="R38" s="35">
        <v>18</v>
      </c>
      <c r="S38" s="35">
        <f>90-R38</f>
        <v>72</v>
      </c>
      <c r="T38" s="36">
        <f aca="true" t="shared" si="19" ref="T38:T43">SUM(O38:S38)</f>
        <v>90</v>
      </c>
    </row>
    <row r="39" spans="1:20" s="7" customFormat="1" ht="65.25" customHeight="1">
      <c r="A39" s="16">
        <v>2</v>
      </c>
      <c r="B39" s="38" t="s">
        <v>21</v>
      </c>
      <c r="C39" s="39">
        <v>0</v>
      </c>
      <c r="D39" s="39">
        <v>0</v>
      </c>
      <c r="E39" s="39">
        <v>0</v>
      </c>
      <c r="F39" s="39">
        <v>0</v>
      </c>
      <c r="G39" s="39">
        <v>1617.88</v>
      </c>
      <c r="H39" s="40">
        <f t="shared" si="17"/>
        <v>1617.88</v>
      </c>
      <c r="I39" s="35">
        <v>0</v>
      </c>
      <c r="J39" s="35">
        <v>0</v>
      </c>
      <c r="K39" s="35">
        <v>0</v>
      </c>
      <c r="L39" s="35">
        <v>0</v>
      </c>
      <c r="M39" s="35">
        <f>63+7</f>
        <v>70</v>
      </c>
      <c r="N39" s="36">
        <f t="shared" si="18"/>
        <v>70</v>
      </c>
      <c r="O39" s="35">
        <v>0</v>
      </c>
      <c r="P39" s="35">
        <v>0</v>
      </c>
      <c r="Q39" s="35">
        <v>0</v>
      </c>
      <c r="R39" s="35">
        <v>0</v>
      </c>
      <c r="S39" s="35">
        <v>185</v>
      </c>
      <c r="T39" s="36">
        <f>SUM(O39:S39)</f>
        <v>185</v>
      </c>
    </row>
    <row r="40" spans="1:20" s="7" customFormat="1" ht="65.25" customHeight="1">
      <c r="A40" s="16">
        <v>3</v>
      </c>
      <c r="B40" s="38" t="s">
        <v>31</v>
      </c>
      <c r="C40" s="39">
        <v>0</v>
      </c>
      <c r="D40" s="39">
        <v>0</v>
      </c>
      <c r="E40" s="39">
        <v>0</v>
      </c>
      <c r="F40" s="39">
        <v>320.7</v>
      </c>
      <c r="G40" s="39">
        <v>0</v>
      </c>
      <c r="H40" s="40">
        <f t="shared" si="17"/>
        <v>320.7</v>
      </c>
      <c r="I40" s="35">
        <v>0</v>
      </c>
      <c r="J40" s="35">
        <v>0</v>
      </c>
      <c r="K40" s="35">
        <v>0</v>
      </c>
      <c r="L40" s="35">
        <v>8</v>
      </c>
      <c r="M40" s="35">
        <v>0</v>
      </c>
      <c r="N40" s="36">
        <f t="shared" si="18"/>
        <v>8</v>
      </c>
      <c r="O40" s="35">
        <v>0</v>
      </c>
      <c r="P40" s="35">
        <v>0</v>
      </c>
      <c r="Q40" s="35">
        <v>0</v>
      </c>
      <c r="R40" s="35">
        <v>11</v>
      </c>
      <c r="S40" s="35">
        <v>0</v>
      </c>
      <c r="T40" s="36">
        <f t="shared" si="19"/>
        <v>11</v>
      </c>
    </row>
    <row r="41" spans="1:20" s="7" customFormat="1" ht="65.25" customHeight="1">
      <c r="A41" s="16">
        <v>4</v>
      </c>
      <c r="B41" s="38" t="str">
        <f>B35</f>
        <v>Муниципальное образование "Улаганский район"</v>
      </c>
      <c r="C41" s="39">
        <v>0</v>
      </c>
      <c r="D41" s="39">
        <v>0</v>
      </c>
      <c r="E41" s="39">
        <v>0</v>
      </c>
      <c r="F41" s="39">
        <v>113.3</v>
      </c>
      <c r="G41" s="39">
        <f>37.5+246.7+23.2</f>
        <v>307.4</v>
      </c>
      <c r="H41" s="40">
        <f>SUM(C41:G41)</f>
        <v>420.7</v>
      </c>
      <c r="I41" s="35">
        <v>0</v>
      </c>
      <c r="J41" s="35">
        <v>0</v>
      </c>
      <c r="K41" s="35">
        <v>0</v>
      </c>
      <c r="L41" s="35">
        <v>3</v>
      </c>
      <c r="M41" s="35">
        <f>1+8+1</f>
        <v>10</v>
      </c>
      <c r="N41" s="36">
        <f t="shared" si="18"/>
        <v>13</v>
      </c>
      <c r="O41" s="35">
        <v>0</v>
      </c>
      <c r="P41" s="35">
        <v>0</v>
      </c>
      <c r="Q41" s="35">
        <v>0</v>
      </c>
      <c r="R41" s="35">
        <v>10</v>
      </c>
      <c r="S41" s="35">
        <v>21</v>
      </c>
      <c r="T41" s="36">
        <f t="shared" si="19"/>
        <v>31</v>
      </c>
    </row>
    <row r="42" spans="1:20" s="7" customFormat="1" ht="65.25" customHeight="1">
      <c r="A42" s="16">
        <v>5</v>
      </c>
      <c r="B42" s="38" t="s">
        <v>33</v>
      </c>
      <c r="C42" s="39">
        <v>0</v>
      </c>
      <c r="D42" s="39">
        <v>0</v>
      </c>
      <c r="E42" s="39">
        <v>0</v>
      </c>
      <c r="F42" s="39">
        <v>485.49</v>
      </c>
      <c r="G42" s="39">
        <v>0</v>
      </c>
      <c r="H42" s="40">
        <f>SUM(C42:G42)</f>
        <v>485.49</v>
      </c>
      <c r="I42" s="35">
        <v>0</v>
      </c>
      <c r="J42" s="35">
        <v>0</v>
      </c>
      <c r="K42" s="35">
        <v>0</v>
      </c>
      <c r="L42" s="35">
        <v>12</v>
      </c>
      <c r="M42" s="35">
        <v>0</v>
      </c>
      <c r="N42" s="36">
        <f t="shared" si="18"/>
        <v>12</v>
      </c>
      <c r="O42" s="35">
        <v>0</v>
      </c>
      <c r="P42" s="35">
        <v>0</v>
      </c>
      <c r="Q42" s="35">
        <v>0</v>
      </c>
      <c r="R42" s="35">
        <v>26</v>
      </c>
      <c r="S42" s="35">
        <v>0</v>
      </c>
      <c r="T42" s="36">
        <f t="shared" si="19"/>
        <v>26</v>
      </c>
    </row>
    <row r="43" spans="1:21" ht="65.25" customHeight="1">
      <c r="A43" s="16">
        <v>6</v>
      </c>
      <c r="B43" s="38" t="s">
        <v>34</v>
      </c>
      <c r="C43" s="39">
        <v>0</v>
      </c>
      <c r="D43" s="39">
        <v>0</v>
      </c>
      <c r="E43" s="39">
        <v>0</v>
      </c>
      <c r="F43" s="39">
        <v>0</v>
      </c>
      <c r="G43" s="39">
        <v>21</v>
      </c>
      <c r="H43" s="40">
        <f t="shared" si="17"/>
        <v>21</v>
      </c>
      <c r="I43" s="35">
        <v>0</v>
      </c>
      <c r="J43" s="35">
        <v>0</v>
      </c>
      <c r="K43" s="35">
        <v>0</v>
      </c>
      <c r="L43" s="35">
        <v>0</v>
      </c>
      <c r="M43" s="35">
        <v>1</v>
      </c>
      <c r="N43" s="36">
        <f t="shared" si="18"/>
        <v>1</v>
      </c>
      <c r="O43" s="35">
        <v>0</v>
      </c>
      <c r="P43" s="35">
        <v>0</v>
      </c>
      <c r="Q43" s="35">
        <v>0</v>
      </c>
      <c r="R43" s="35">
        <v>0</v>
      </c>
      <c r="S43" s="35">
        <v>4</v>
      </c>
      <c r="T43" s="36">
        <f t="shared" si="19"/>
        <v>4</v>
      </c>
      <c r="U43" s="46" t="s">
        <v>29</v>
      </c>
    </row>
    <row r="44" spans="1:21" ht="65.25" customHeight="1">
      <c r="A44" s="47"/>
      <c r="B44" s="48"/>
      <c r="C44" s="49"/>
      <c r="D44" s="49"/>
      <c r="E44" s="49"/>
      <c r="F44" s="49"/>
      <c r="G44" s="49"/>
      <c r="H44" s="50"/>
      <c r="I44" s="51"/>
      <c r="J44" s="51"/>
      <c r="K44" s="51"/>
      <c r="L44" s="51"/>
      <c r="M44" s="51"/>
      <c r="N44" s="52"/>
      <c r="O44" s="51"/>
      <c r="P44" s="51"/>
      <c r="Q44" s="51"/>
      <c r="R44" s="51"/>
      <c r="S44" s="51"/>
      <c r="T44" s="52"/>
      <c r="U44" s="46"/>
    </row>
    <row r="45" spans="1:20" ht="20.25">
      <c r="A45" s="27"/>
      <c r="B45" s="28"/>
      <c r="C45" s="27"/>
      <c r="D45" s="27"/>
      <c r="E45" s="27"/>
      <c r="F45" s="27"/>
      <c r="G45" s="27"/>
      <c r="H45" s="29"/>
      <c r="I45" s="27"/>
      <c r="J45" s="27"/>
      <c r="K45" s="27"/>
      <c r="L45" s="27"/>
      <c r="M45" s="27"/>
      <c r="N45" s="29"/>
      <c r="O45" s="27"/>
      <c r="P45" s="27"/>
      <c r="Q45" s="27"/>
      <c r="R45" s="27"/>
      <c r="S45" s="27"/>
      <c r="T45" s="29"/>
    </row>
    <row r="46" spans="2:20" s="43" customFormat="1" ht="109.5" customHeight="1">
      <c r="B46" s="57" t="s">
        <v>37</v>
      </c>
      <c r="C46" s="57"/>
      <c r="D46" s="57"/>
      <c r="E46" s="44"/>
      <c r="F46" s="44"/>
      <c r="G46" s="44"/>
      <c r="H46" s="44"/>
      <c r="I46" s="44"/>
      <c r="N46" s="45"/>
      <c r="P46" s="53" t="s">
        <v>28</v>
      </c>
      <c r="Q46" s="53"/>
      <c r="R46" s="53"/>
      <c r="T46" s="45"/>
    </row>
    <row r="47" spans="1:20" ht="20.25">
      <c r="A47" s="30"/>
      <c r="B47" s="31"/>
      <c r="C47" s="30"/>
      <c r="D47" s="30"/>
      <c r="E47" s="30"/>
      <c r="F47" s="30"/>
      <c r="G47" s="30"/>
      <c r="I47" s="30"/>
      <c r="J47" s="30"/>
      <c r="K47" s="30"/>
      <c r="L47" s="30"/>
      <c r="M47" s="30"/>
      <c r="N47" s="32"/>
      <c r="O47" s="30"/>
      <c r="P47" s="30"/>
      <c r="Q47" s="30"/>
      <c r="R47" s="30"/>
      <c r="S47" s="30"/>
      <c r="T47" s="32"/>
    </row>
    <row r="48" spans="1:20" ht="20.25">
      <c r="A48" s="30"/>
      <c r="B48" s="31"/>
      <c r="C48" s="30"/>
      <c r="D48" s="30"/>
      <c r="E48" s="30"/>
      <c r="F48" s="30"/>
      <c r="G48" s="30"/>
      <c r="H48" s="32"/>
      <c r="I48" s="30"/>
      <c r="J48" s="30"/>
      <c r="K48" s="30"/>
      <c r="L48" s="30"/>
      <c r="M48" s="30"/>
      <c r="N48" s="32"/>
      <c r="O48" s="30"/>
      <c r="P48" s="30"/>
      <c r="Q48" s="30"/>
      <c r="R48" s="30"/>
      <c r="S48" s="30"/>
      <c r="T48" s="32"/>
    </row>
    <row r="49" spans="1:20" ht="20.25">
      <c r="A49" s="30"/>
      <c r="B49" s="31"/>
      <c r="C49" s="30"/>
      <c r="D49" s="30"/>
      <c r="E49" s="30"/>
      <c r="F49" s="30"/>
      <c r="G49" s="30"/>
      <c r="H49" s="32"/>
      <c r="I49" s="30"/>
      <c r="J49" s="30"/>
      <c r="K49" s="30"/>
      <c r="L49" s="30"/>
      <c r="M49" s="30"/>
      <c r="N49" s="32"/>
      <c r="O49" s="30"/>
      <c r="P49" s="30"/>
      <c r="Q49" s="30"/>
      <c r="R49" s="30"/>
      <c r="S49" s="30"/>
      <c r="T49" s="32"/>
    </row>
    <row r="50" spans="1:20" ht="20.25">
      <c r="A50" s="30"/>
      <c r="B50" s="31"/>
      <c r="C50" s="30"/>
      <c r="D50" s="30"/>
      <c r="E50" s="30"/>
      <c r="F50" s="30"/>
      <c r="G50" s="30"/>
      <c r="H50" s="32"/>
      <c r="I50" s="30"/>
      <c r="J50" s="30"/>
      <c r="K50" s="30"/>
      <c r="L50" s="30"/>
      <c r="M50" s="30"/>
      <c r="N50" s="32"/>
      <c r="O50" s="30"/>
      <c r="P50" s="30"/>
      <c r="Q50" s="30"/>
      <c r="R50" s="30"/>
      <c r="S50" s="30"/>
      <c r="T50" s="32"/>
    </row>
    <row r="51" spans="1:20" ht="20.25">
      <c r="A51" s="30"/>
      <c r="B51" s="31"/>
      <c r="C51" s="30"/>
      <c r="D51" s="30"/>
      <c r="E51" s="30"/>
      <c r="F51" s="30"/>
      <c r="G51" s="30"/>
      <c r="H51" s="37">
        <f>2077.63-H12</f>
        <v>-20999.7</v>
      </c>
      <c r="I51" s="30"/>
      <c r="J51" s="30"/>
      <c r="K51" s="30"/>
      <c r="L51" s="30"/>
      <c r="M51" s="30"/>
      <c r="N51" s="32"/>
      <c r="O51" s="30"/>
      <c r="P51" s="30"/>
      <c r="Q51" s="30"/>
      <c r="R51" s="30"/>
      <c r="S51" s="30"/>
      <c r="T51" s="32"/>
    </row>
  </sheetData>
  <sheetProtection/>
  <mergeCells count="15">
    <mergeCell ref="O1:T1"/>
    <mergeCell ref="O2:T2"/>
    <mergeCell ref="O3:T3"/>
    <mergeCell ref="X5:AD5"/>
    <mergeCell ref="X6:AD6"/>
    <mergeCell ref="O4:T4"/>
    <mergeCell ref="A5:T5"/>
    <mergeCell ref="P46:R46"/>
    <mergeCell ref="A6:T6"/>
    <mergeCell ref="A8:A10"/>
    <mergeCell ref="B8:B10"/>
    <mergeCell ref="C8:H8"/>
    <mergeCell ref="I8:N8"/>
    <mergeCell ref="O8:T8"/>
    <mergeCell ref="B46:D46"/>
  </mergeCells>
  <printOptions/>
  <pageMargins left="0.4724409448818898" right="0.35433070866141736" top="0.5118110236220472" bottom="0.31496062992125984" header="0.35433070866141736" footer="0.3937007874015748"/>
  <pageSetup firstPageNumber="21" useFirstPageNumber="1" horizontalDpi="600" verticalDpi="600" orientation="landscape" paperSize="9" scale="41" r:id="rId1"/>
  <headerFooter alignWithMargins="0">
    <oddHeader>&amp;C&amp;P</oddHeader>
  </headerFooter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MINREGION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Selischeva</dc:creator>
  <cp:keywords/>
  <dc:description/>
  <cp:lastModifiedBy>Selischeva</cp:lastModifiedBy>
  <cp:lastPrinted>2017-10-24T04:03:10Z</cp:lastPrinted>
  <dcterms:created xsi:type="dcterms:W3CDTF">2013-05-06T05:18:57Z</dcterms:created>
  <dcterms:modified xsi:type="dcterms:W3CDTF">2017-10-24T04:04:55Z</dcterms:modified>
  <cp:category/>
  <cp:version/>
  <cp:contentType/>
  <cp:contentStatus/>
</cp:coreProperties>
</file>