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5521" windowWidth="13695" windowHeight="12915" activeTab="0"/>
  </bookViews>
  <sheets>
    <sheet name="План реализации ГП" sheetId="1" r:id="rId1"/>
    <sheet name="Лист1" sheetId="2" state="hidden" r:id="rId2"/>
  </sheets>
  <definedNames>
    <definedName name="_xlnm.Print_Titles" localSheetId="1">'Лист1'!$10:$10</definedName>
    <definedName name="_xlnm.Print_Area" localSheetId="1">'Лист1'!$A$1:$I$84</definedName>
    <definedName name="_xlnm.Print_Area" localSheetId="0">'План реализации ГП'!$A$1:$S$261</definedName>
  </definedNames>
  <calcPr fullCalcOnLoad="1"/>
</workbook>
</file>

<file path=xl/sharedStrings.xml><?xml version="1.0" encoding="utf-8"?>
<sst xmlns="http://schemas.openxmlformats.org/spreadsheetml/2006/main" count="2556" uniqueCount="635">
  <si>
    <t>№ п/п</t>
  </si>
  <si>
    <t>Наименование подпрограммы, основного мероприятия, мероприятия</t>
  </si>
  <si>
    <t>Срок начала реализации</t>
  </si>
  <si>
    <t>Срок окончания реализации</t>
  </si>
  <si>
    <t>Ожидаемый непосредственный результат</t>
  </si>
  <si>
    <t>Целевой показатель, для достижения которого выполняется мероприятие</t>
  </si>
  <si>
    <t>1.1.</t>
  </si>
  <si>
    <t>Ответственный исполнитель (Ф.И.О., должность)</t>
  </si>
  <si>
    <t xml:space="preserve">Подпрограмма </t>
  </si>
  <si>
    <t>1.</t>
  </si>
  <si>
    <t>Статус</t>
  </si>
  <si>
    <t>Подпрограмма</t>
  </si>
  <si>
    <t>Основное мероприятие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</si>
  <si>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</si>
  <si>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</si>
  <si>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</si>
  <si>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</si>
  <si>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</si>
  <si>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</si>
  <si>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</si>
  <si>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</si>
  <si>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</si>
  <si>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Расходы, тыс. рублей</t>
  </si>
  <si>
    <t>Наименование государственной программы:</t>
  </si>
  <si>
    <t>Администратор государственной программы:</t>
  </si>
  <si>
    <t>УТВЕРЖДЕН</t>
  </si>
  <si>
    <t>Развитие жилищно-коммунального и транспортного комплекса</t>
  </si>
  <si>
    <t>Министерство регионального развития Республики Алтай</t>
  </si>
  <si>
    <t>1.1.1</t>
  </si>
  <si>
    <t>мероприятие</t>
  </si>
  <si>
    <t>Предоставление социальных выплат молодым семьям, включая расходы на предоставление дополнительной социальной выплаты молодым семьям при рождении (усыновлении) одного ребенка</t>
  </si>
  <si>
    <t>1.2.1</t>
  </si>
  <si>
    <t xml:space="preserve">Обеспечение земельных участков инженерной инфраструктурой </t>
  </si>
  <si>
    <t>Лорей Т.А. - начальник отдела экономического анализа и прогнозирования</t>
  </si>
  <si>
    <t>Внедрение регионального сегмента Единой информационно-аналитической системы ФСТ России</t>
  </si>
  <si>
    <t>Развитие транспортного комплекса</t>
  </si>
  <si>
    <t>2.3.</t>
  </si>
  <si>
    <t>2.4.</t>
  </si>
  <si>
    <t>2.5.</t>
  </si>
  <si>
    <t>Кичинеков В.В. - Председатель Комитета по тарифам Республики Алтай</t>
  </si>
  <si>
    <t>Развитие жилищно-коммунального комплекса</t>
  </si>
  <si>
    <t>Приказом Министерства регионального развития Республики Алтай</t>
  </si>
  <si>
    <t>Улучшение жилищных условий молодых семей в Республике Алтай</t>
  </si>
  <si>
    <t xml:space="preserve">Доля семей, обеспеченных доступным и комфортным жильем, от общей численности семей признанных нуждающимися в улучшении жилищных условий, %; </t>
  </si>
  <si>
    <t>Улучшение жилищных условий молодых учителей в Республике Алтай</t>
  </si>
  <si>
    <t>Предоставление молодым учителям бюджетных субсидий для оплаты первоначальных взносов по ипотечным кредитам на приобретение жилья</t>
  </si>
  <si>
    <t>Развитие жилищного строительства на территории Республики Алтай</t>
  </si>
  <si>
    <t>1.3.1</t>
  </si>
  <si>
    <t>Предоставление  государственной поддержки гражданам – нанимателям жилых помещений в виде компенсации части расходов, связанных с заключением договоров коммерческой аренды (найма)</t>
  </si>
  <si>
    <t>Оказание государственной поддержки организациям,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</t>
  </si>
  <si>
    <t>Подготовка документов территориального планирования Республики Алтай</t>
  </si>
  <si>
    <t>1.3.2</t>
  </si>
  <si>
    <t>1.3.3</t>
  </si>
  <si>
    <t>Предоставление за счет средств республиканского бюджета Республики Алтай субсидий муниципальным образованиям на подготовку документов территориального планирования</t>
  </si>
  <si>
    <t>1.3.4</t>
  </si>
  <si>
    <t>1.3.5</t>
  </si>
  <si>
    <t>1.3.6</t>
  </si>
  <si>
    <t>Обучение специалистов ведению информационной системы обеспечения градостроительной деятельности</t>
  </si>
  <si>
    <t>Приобретение программного обеспечения для ведения информационной системы обеспечения градостроительной деятельности</t>
  </si>
  <si>
    <t xml:space="preserve">А.С. Карамшин - заместитель министра регионального развития Республики Алтай </t>
  </si>
  <si>
    <t>Николаева М.Н. - начальник отдела инвестиций, ценообразования и реализации нацпроектов</t>
  </si>
  <si>
    <t>Освоение земельных участков в целях жилищного строительства в Республике Алтай</t>
  </si>
  <si>
    <t>1.4.1</t>
  </si>
  <si>
    <t xml:space="preserve">1. 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Алтай, кв. метров;                                                                                                         2. Доля земельных участков, обеспеченных водоснабжением, от общего количества земельных участков, предоставленных многодетным семьям, %;
3. Доля земельных участков, обеспеченных электроснабжением, от общего числа земельных участков, предоставленных многодетным семьям, % </t>
  </si>
  <si>
    <t>1. 10 кв. м.;                                    2. 3,23 %;                                      3. 13,06 %</t>
  </si>
  <si>
    <t>Развитие ипотечного жилищного кредитования на территории Республики Алтай</t>
  </si>
  <si>
    <t>1.5.1</t>
  </si>
  <si>
    <t>Предоставление поддержки гражданам Республики Алтай в сфере ипотечного жилищного кредитования</t>
  </si>
  <si>
    <t>1. Доля семей, обеспеченных доступным и комфортным жильем, от общей численности семей признанных нуждающимися в улучшении жилищных условий, %;                                                                                          2. Количество лет, необходимых семье, состоящий из 3 человек, для приобретения стандартной квартиры общей площадью 54 кв.м с учетом среднего годового совокупного дохода семьи, лет;                                     3. Количество выдаваемых ипотечных жилищных кредитов в год, штук;</t>
  </si>
  <si>
    <t>1. 2 %;                                     2. 7 лет;                                            3. 216 штук</t>
  </si>
  <si>
    <t>1.6.1</t>
  </si>
  <si>
    <t xml:space="preserve">Развитие систем коммунальной инфраструктуры Республики Алтай         </t>
  </si>
  <si>
    <t xml:space="preserve">Развитие систем электроэнергетики Республики Алтай                                                </t>
  </si>
  <si>
    <t>1.7.1</t>
  </si>
  <si>
    <t>1.8.</t>
  </si>
  <si>
    <t xml:space="preserve">Энергосбережение и повышение энергетической эффективности в коммунальном хозяйстве, жилищной сфере и социальной сфере Республики Алтай </t>
  </si>
  <si>
    <t>1.8.1</t>
  </si>
  <si>
    <t>1.9.</t>
  </si>
  <si>
    <t xml:space="preserve">Развитие систем водоснабжения и водоотведения в Республике Алтай </t>
  </si>
  <si>
    <t>1.10.</t>
  </si>
  <si>
    <t>Повышение результативности предоставления межбюджетных трансфертов муниципальным образованиям Республики Алтай по переданным органам местного самоуправления полномочиям</t>
  </si>
  <si>
    <t>1.9.1</t>
  </si>
  <si>
    <t>1.10.1</t>
  </si>
  <si>
    <t>1.10.2</t>
  </si>
  <si>
    <t>1.10.3</t>
  </si>
  <si>
    <t>1.11.</t>
  </si>
  <si>
    <t>1.11.1</t>
  </si>
  <si>
    <t>1.8.2</t>
  </si>
  <si>
    <t>1.8.3</t>
  </si>
  <si>
    <t>1.8.4</t>
  </si>
  <si>
    <t>1.8.5</t>
  </si>
  <si>
    <t>1.8.6</t>
  </si>
  <si>
    <t>1.12.</t>
  </si>
  <si>
    <t xml:space="preserve">Обеспечение мероприятий по проведению капитального ремонта общего имущества в многоквартирных домах в Республике Алтай </t>
  </si>
  <si>
    <t>1.13.</t>
  </si>
  <si>
    <t>Проведение мероприятий по капитальному ремонту многоквартирных жилых домов и переселению граждан из аварийного жилищного фонда в Республике Алтай</t>
  </si>
  <si>
    <t>1.13.1</t>
  </si>
  <si>
    <t>1.13.2</t>
  </si>
  <si>
    <t>1.14.</t>
  </si>
  <si>
    <t>Проведение мероприятий, связанных с информированием населения об угрозе возникновения и о возникновении чрезвычайных ситуаций в Республике Алтай</t>
  </si>
  <si>
    <t>1.15.</t>
  </si>
  <si>
    <t>1.16.</t>
  </si>
  <si>
    <t xml:space="preserve">Обеспечение технического состояния самоходной техники, тракторов, дорожно-строительных машин, прицепов к ним и другой техники в инспекции Гостехнадзора Республики Алтай </t>
  </si>
  <si>
    <t xml:space="preserve">Создание системы обеспечения вызова экстренных оперативных служб на территории Республики Алтай по единому номеру «112» </t>
  </si>
  <si>
    <t xml:space="preserve">Сохранение и развитие автомобильных дорог Республики Алтай </t>
  </si>
  <si>
    <t>Развитие воздушного транспорта в Республике Алтай</t>
  </si>
  <si>
    <t>Повышение эффективности управления в сфере дорожного хозяйства в Республике Алтай</t>
  </si>
  <si>
    <t>Внедрение систем мониторинга на базе технологий ГЛОНАСС на территории Республики Алтай</t>
  </si>
  <si>
    <t xml:space="preserve">Комплексные меры профилактики правонарушений и повышения безопасности дорожного движения в Республике Алтай                                                     </t>
  </si>
  <si>
    <t>2.6.</t>
  </si>
  <si>
    <t>Комплексные меры по профилактике правонарушений и повышения безопасности дорожного движения в общеобразовательных организациях Республики Алтай</t>
  </si>
  <si>
    <t>2.7.</t>
  </si>
  <si>
    <t>Профилактика экстремизма и терроризма на территории Республики Алтай</t>
  </si>
  <si>
    <t xml:space="preserve">Субсидии бюджетам муниципальных образований в Республике Алтай для выполнения работ по благоустройству территорий </t>
  </si>
  <si>
    <t xml:space="preserve">1. Доля потерь тепловой энергии в суммарном объеме отпуска тепловой энергии, %;                                                                                                                          2. Доля организаций коммунального комплекса с долей участия в уставном капитале Республики Алтай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бытовых отходов, использующих объекты коммунальной инфраструктуры на праве частной собственности, по договору аренды или концессионному соглашению, %;                                                                                       3. Удовлетворенность населения жилищно-коммунальными услугами, %;                   </t>
  </si>
  <si>
    <t>1. 9%;                                                2. 57,5 %;                                      3. 21 %</t>
  </si>
  <si>
    <t>Разработка Схемы и программы развития электроэнергетики Республики Алтай</t>
  </si>
  <si>
    <t xml:space="preserve">С.Г. Романов - заместитель министра регионального развития Республики Алтай </t>
  </si>
  <si>
    <t xml:space="preserve">Количество введенных в эксплуатацию в соответствии с утвержденными инвестиционными программами объектов электросетевого хозяйства, единиц; </t>
  </si>
  <si>
    <t>14 ед.</t>
  </si>
  <si>
    <t>Предоставление средств республиканского бюджета Республики Алтай муниципальным образованиям в Республике Алтай на осуществление мероприятий по газификации</t>
  </si>
  <si>
    <t>Предоставление субсидий 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</si>
  <si>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Полтев В.Б. - начальник отдела жилищно-коммунального комплекса, газового хозяйства</t>
  </si>
  <si>
    <t>Предоставление субсидий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</t>
  </si>
  <si>
    <t>Мероприятия по созданию региональной государственной информационной системы в области энергосбережения и повышения энергетической эффективности в РА</t>
  </si>
  <si>
    <t>Предоставление субсидий муниципальным образованиям Республики Алтай на обеспечение энергосбережения в муниципальных учореждениях.</t>
  </si>
  <si>
    <t>Энергосбережение и повышение энергетической эффективности в жилищной сфере</t>
  </si>
  <si>
    <t xml:space="preserve">1. Сокращение потерь энергоресурсов, %;                                                       2. Доля потерь тепловой энергии в суммарном объеме отпуска тепловой энергии, %;                                                                                                             </t>
  </si>
  <si>
    <t>1. 13 %;                                       2. 9 %;</t>
  </si>
  <si>
    <t>Строительство и реконструкция систем водоснабжения населения муниципальных районов и городского округа</t>
  </si>
  <si>
    <t xml:space="preserve">1. Доля утечек и неучтенного расхода воды в суммарном объеме воды, поданной в сеть;                                                                                           2. Удовлетворенность населения жилищно-коммунальными услугами, %;                                                                                    </t>
  </si>
  <si>
    <t>1. 10 %;                                                                         2. 21 %;</t>
  </si>
  <si>
    <t>Предоставление органам местного самоуправления в Республике Алтай субвенций из республиканского бюджета Республики Алтай на осуществление государственных полномочий Республики Алтай по возмещению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</si>
  <si>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Предоставление органам местного самоуправления в Республике Алтай субвенций из республиканского бюджета Республики Алтай на возмещение затрат ресурсоснабжаюшим организациям и исполнителям коммунальных услуг, связанных с ограничением размера роста платы граждан за коммунальные услуги</t>
  </si>
  <si>
    <t>Предоставление органам местного самоуправления в Республике Алтай субвенций из республиканского бюджета Республики Алтай на осуществление отдельных государственных полномочий по постановка на учет граждан, выезжающих из районов Крайнего Севера и приравненных к ним местностей, выезжающих из указанных районов и местностей не ранее 1 января 1992 года, имеющих право на получение за счет средств федерального бюджета жилищных субсидий (единовременных социальных выплат) на приобретение или строительство жилых помещений</t>
  </si>
  <si>
    <t xml:space="preserve">1. Объем реализованной электрической энергии населению в зонах децентрализованного электроснабжения на территории Республики Алтай;                                                                                                           2. Доля семей, желающих улучшить свои жилищные условия, обеспеченных доступным и комфортным жильем, %;                                                   3. Удовлетворенность населения жилищно-коммунальными услугами, %;  </t>
  </si>
  <si>
    <t>1. 2961 тыс. кВт;                           2. 2 %;                                           3. 21 %;</t>
  </si>
  <si>
    <t>1.11.2</t>
  </si>
  <si>
    <t>Создание системы для сбора анализа данных для подключения</t>
  </si>
  <si>
    <t>Приобретение программного продукта "Расчет нормативов потерь при передачи тепловой энергии"</t>
  </si>
  <si>
    <t>Удовлетворенность населения жилищно-коммунальными услугами, %</t>
  </si>
  <si>
    <t>1.12.1</t>
  </si>
  <si>
    <t>Носова М.С. - заместитель министра регионального развития Республики Алтай</t>
  </si>
  <si>
    <t>Содержание регионального оператора по капитальному ремонту МКД</t>
  </si>
  <si>
    <t>Доля выполненных видов работ по капитальному ремонту общего имущества в многоквартирных домах от запланированного объема работ на 30-ти летний период, %</t>
  </si>
  <si>
    <t xml:space="preserve">1. 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года, %;                                           2. Доля выполненных видов работ по капитальному ремонту общего имущества в многоквартирных домах от запланированного объема работ на 30-ти летний период, %                 </t>
  </si>
  <si>
    <t>1. 29,42 %;                                    2. 1,6 %</t>
  </si>
  <si>
    <t>Мероприятия по переселению граждан из аварийного жилищного фонда</t>
  </si>
  <si>
    <t>Мероприятия по капитальному ремонту многоквартирных домов</t>
  </si>
  <si>
    <t>1.14.1</t>
  </si>
  <si>
    <t>Доля оповещаемого населения Республики Алтай с помощью систем централизованного оповещения от общего численности населения Республики Алтай, %</t>
  </si>
  <si>
    <t>Инспекция Республики Алтай по надзору за техническим состоянием самоходных машин и других видов техники</t>
  </si>
  <si>
    <t>Доля поднадзорной техники, представленной на государственный технический осмотр к общему количеству поднадзорной техники, состоящей на учете, %</t>
  </si>
  <si>
    <t>Количество муниципальных районов и городских округов, в которых создана Система обеспечения вызова экстренных оперативных служб на территории Республики Алтай по единому номеру «112», единиц</t>
  </si>
  <si>
    <t>11 единиц</t>
  </si>
  <si>
    <t>Романов С.Г. - заместитель министра регионального развития Республики Алтай</t>
  </si>
  <si>
    <t>2.1.1</t>
  </si>
  <si>
    <t>2.1.2</t>
  </si>
  <si>
    <t>2.1.3</t>
  </si>
  <si>
    <t xml:space="preserve">Строительство и реконструкция автомобильных дорог регионального значения Республики Алтай </t>
  </si>
  <si>
    <t xml:space="preserve">Ремонт и содержание автомобильных дорог регионального значения Республики Алтай </t>
  </si>
  <si>
    <t>Субсидии муниципальным образованиям в Республике Алтай на строительство автомобильных дорог местного значения</t>
  </si>
  <si>
    <t xml:space="preserve">1.   Протяженность автомобильных дорог общего пользования регионального и местного значения Республики Алтай с твердым покрытием, км;                                                                                                 2. Протяженность мостовых сооружений на автомобильных дорогах общего пользования регионального и местного значении Республики Алтай, тыс. пог. метров;                                                                                                                                                                                                                                                         
                                                          </t>
  </si>
  <si>
    <t xml:space="preserve">1. 3708,2 км;                              2. 12,224 тыс. пог. метров </t>
  </si>
  <si>
    <t>2.2.1.</t>
  </si>
  <si>
    <t>Сибсидирование авиаперевозчиков</t>
  </si>
  <si>
    <t xml:space="preserve">Количество пассажиров, перевезенных через Аэропорт Горно-Алтайск, тыс. человек в год;             </t>
  </si>
  <si>
    <t>31 тыс. чел. в год</t>
  </si>
  <si>
    <t>Содержание КУ РА "РУАД "Горно-Алтайавтодор"</t>
  </si>
  <si>
    <t>2.3.1.</t>
  </si>
  <si>
    <t xml:space="preserve">1.   Протяженность автомобильных дорог общего пользования регионального и местного значения Республики Алтай с твердым покрытием, км;                                                                                                 2. Протяженность мостовых сооружений на автомобильных дорогах общего пользования регионального и местного значении Республики Алтай, тыс. пог. метров;                             </t>
  </si>
  <si>
    <t>2.4.1.</t>
  </si>
  <si>
    <t>Доля транспортных средств организаций жилищно-коммунального хозяйства, транспортного обслуживания населения, оснащенных системами ГЛОНАСС (процентов);</t>
  </si>
  <si>
    <t>2.5.1.</t>
  </si>
  <si>
    <t>2.5.2.</t>
  </si>
  <si>
    <t>2.5.3.</t>
  </si>
  <si>
    <t>2.5.4.</t>
  </si>
  <si>
    <t>2.5.5.</t>
  </si>
  <si>
    <t>1. Количество лиц, пострадавших в результате дорожно-транспортных происшествий;                                                                                                           2. Доля дорожно-транспортных происшествий, совершению которых сопутствовало наличие неудовлетворительных дорожных условий, в общем количестве дорожно-транспортных происшествий (процентов).</t>
  </si>
  <si>
    <t>1. 480 чел.                                   2. 8 %</t>
  </si>
  <si>
    <t>Количество правонарушений, совершаемых в Республике Алтай, единиц";</t>
  </si>
  <si>
    <t>2.6.1.</t>
  </si>
  <si>
    <t>2.7.1.</t>
  </si>
  <si>
    <t>Проведение мероприятий направленных на повышение уровня знаний правил дорожного движения среди детей</t>
  </si>
  <si>
    <t xml:space="preserve">Приобретение оборудования для обустройства классов по безопасности дорожного движения, основ безопасности жизнедеятельности и других объектов для практического закрепления и отработки навыков безопасности дорожного движения  </t>
  </si>
  <si>
    <t xml:space="preserve"> Установка систем видеонаблюдения,  в образовательных учреждениях Республики Алтай</t>
  </si>
  <si>
    <t>Установка тревожной сигнализации в образовательных учреждениях Республики Алтай для экстренного вызова наряда полиции вневедомственной охраны</t>
  </si>
  <si>
    <t>Гусельникова Н.В. - министр образования, науки и молодежной политики Республики Алтай</t>
  </si>
  <si>
    <t>2.6.2.</t>
  </si>
  <si>
    <t>2.6.3.</t>
  </si>
  <si>
    <t>2.6.4.</t>
  </si>
  <si>
    <t xml:space="preserve">Проведение широкомасштабных акций </t>
  </si>
  <si>
    <t>2.7.2.</t>
  </si>
  <si>
    <t>Работа службы «Телефон доверия» по вопросам противодействия экстремизму</t>
  </si>
  <si>
    <t>Романов С.Г. - заместитель министра регионального развития Республики Алтай совместно с МВД по РА</t>
  </si>
  <si>
    <t>Проведение проверок антитеррористической защищенности  объектов  с массовым пребыванием граждан</t>
  </si>
  <si>
    <t>Проведение профилактических мероприятий в местах концентрации участников неформальных группировок (в том числе местах молодежного досуга)</t>
  </si>
  <si>
    <t>Изготовление и распространение информационных стендов «Экстремизму –НЕТ», «Действие граждан  при обнаружении взрывчатых веществ», «Терроризм – угроза обществу», «Правила действий граждан при захвате заложников»</t>
  </si>
  <si>
    <t>2.7.3.</t>
  </si>
  <si>
    <t>2.7.4.</t>
  </si>
  <si>
    <t>2.7.5.</t>
  </si>
  <si>
    <t>от ______________ 2014 года № ______</t>
  </si>
  <si>
    <t>План реализации государственной программы Республики Алтай "Развитие жилищно-коммунального и транспортного комплекса" на 2014 год</t>
  </si>
  <si>
    <t>Начальник КУ РА "Управление по обеспечению мероприятий в области гражданской обороны, чрезвычайных ситуаций и пожарной безопасности в Республике Алтай» А.В. Кулаков</t>
  </si>
  <si>
    <t>х</t>
  </si>
  <si>
    <t>март</t>
  </si>
  <si>
    <t>ежемесячно</t>
  </si>
  <si>
    <t>по мере поступления документов</t>
  </si>
  <si>
    <t>апрель</t>
  </si>
  <si>
    <t>февраль</t>
  </si>
  <si>
    <t>по мере изготовления ПИР</t>
  </si>
  <si>
    <t>в соответствии со сроками 44 ФЗ</t>
  </si>
  <si>
    <t>3.1.1</t>
  </si>
  <si>
    <t>3.1.2</t>
  </si>
  <si>
    <t>3.2</t>
  </si>
  <si>
    <t>3.3</t>
  </si>
  <si>
    <t xml:space="preserve"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 </t>
  </si>
  <si>
    <t>Ответственный исполнитель за реализацию мероприятия</t>
  </si>
  <si>
    <t>ГРБС</t>
  </si>
  <si>
    <t>Рз</t>
  </si>
  <si>
    <t>Пр</t>
  </si>
  <si>
    <t>ЦСР</t>
  </si>
  <si>
    <t>ВР</t>
  </si>
  <si>
    <t>Код бюджетной классификации</t>
  </si>
  <si>
    <t>Объем расходов, тыс.руб.</t>
  </si>
  <si>
    <t>Наименование</t>
  </si>
  <si>
    <t xml:space="preserve">Единица измерения </t>
  </si>
  <si>
    <t>Значение</t>
  </si>
  <si>
    <t>1.1.2</t>
  </si>
  <si>
    <t>%</t>
  </si>
  <si>
    <t xml:space="preserve"> ед.</t>
  </si>
  <si>
    <t>Количество предоставленных земельных участков населению Республики Алтай под индивидуальную застройку</t>
  </si>
  <si>
    <t>ед.</t>
  </si>
  <si>
    <t xml:space="preserve">Обеспеченность жильем населения, в том числе сельской местности </t>
  </si>
  <si>
    <t>кв. метры на одного жителя республики</t>
  </si>
  <si>
    <t>05</t>
  </si>
  <si>
    <t>01</t>
  </si>
  <si>
    <t>02 1 02 02002</t>
  </si>
  <si>
    <t>800</t>
  </si>
  <si>
    <t>03</t>
  </si>
  <si>
    <t>300</t>
  </si>
  <si>
    <t>04</t>
  </si>
  <si>
    <t>02 1 02 409П0</t>
  </si>
  <si>
    <t>02</t>
  </si>
  <si>
    <t>907</t>
  </si>
  <si>
    <t>500</t>
  </si>
  <si>
    <t xml:space="preserve">Количество выданных Государственных жилищных сертификатов </t>
  </si>
  <si>
    <t>02 1 02 41100</t>
  </si>
  <si>
    <t>02 1 03 41800</t>
  </si>
  <si>
    <t>14</t>
  </si>
  <si>
    <t>02 1 03 41400</t>
  </si>
  <si>
    <t xml:space="preserve">Экономия финансовых средств после проведения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</t>
  </si>
  <si>
    <t>тыс. рублей</t>
  </si>
  <si>
    <t>02 1 04 41300</t>
  </si>
  <si>
    <t>тыс. тонн</t>
  </si>
  <si>
    <t>915</t>
  </si>
  <si>
    <t>200</t>
  </si>
  <si>
    <t>чел.</t>
  </si>
  <si>
    <t>Количество многоквартирных домов, собственники которых формируют фонды капитального ремонта на счете регионального оператора</t>
  </si>
  <si>
    <t>Уровень собираемости взносов собственников, формирующих фонды капитального ремонта на счете регионального оператора</t>
  </si>
  <si>
    <t>Доля многоквартирных домов, собственники которых формируют фонды капитального ремонта на счете регионального оператора, на проведение работ по капитальному ремонту общего имущества которых заключены договоры с подрядными организациями, по результатам проведенных конкурсов</t>
  </si>
  <si>
    <t>02 1 08 01000</t>
  </si>
  <si>
    <t>600</t>
  </si>
  <si>
    <t xml:space="preserve">Количество многоквартирных домов, в которых проведен капитальный ремонт </t>
  </si>
  <si>
    <t>Количество выполненных видов работ по капитальному ремонту общего имущества в многоквартирных домах в текущем году</t>
  </si>
  <si>
    <t>02 1 08 09601</t>
  </si>
  <si>
    <t>02 1 07 41900</t>
  </si>
  <si>
    <t>12</t>
  </si>
  <si>
    <t>02 3 А1 07190</t>
  </si>
  <si>
    <t>100</t>
  </si>
  <si>
    <t>02 3 А1 07110</t>
  </si>
  <si>
    <t xml:space="preserve"> да-1, нет-0</t>
  </si>
  <si>
    <t>Количество сотрудников Министерства, прошедших переподготовку и повышение квалификации</t>
  </si>
  <si>
    <t>02 3 А3 15110</t>
  </si>
  <si>
    <t xml:space="preserve">Мощность мостовых сооружений на автомобильных дорогах общего пользования регионального значения Республики Алтай, введенных в эксплуатацию после строительства и реконструкции </t>
  </si>
  <si>
    <t xml:space="preserve">пог.м. </t>
  </si>
  <si>
    <t>09</t>
  </si>
  <si>
    <t>02 2 01 01Д01</t>
  </si>
  <si>
    <t>400</t>
  </si>
  <si>
    <t>Доля протяженности автомобильных дорог общего пользования регионального значения Республики Алтай и искусственных сооружений на них, на которых проводился ремонт, из общей протяженности автомобильных дорог общего пользования регионального значения Республики Алтай и искусственных сооружений на них</t>
  </si>
  <si>
    <t>02 2 01 01Д02</t>
  </si>
  <si>
    <t xml:space="preserve">Доля объектов дорожного хозяйства Республики Алтай, находящихся в строительстве и реконструкции, по которым проводится строительный контроль в финансовом году из общего количества объектов дорожного хозяйства Республики Алтай, находящихся в строительстве и реконструкции </t>
  </si>
  <si>
    <t>январь - март, апрель- июнь</t>
  </si>
  <si>
    <t xml:space="preserve">июль - сентябрь </t>
  </si>
  <si>
    <t>908</t>
  </si>
  <si>
    <t>02 3 А2 08110</t>
  </si>
  <si>
    <t>Доля расходов республиканского бюджета на  предоставление органам местного самоуправления в Республике Алтай субвенций из республиканского бюджета Республики Алтай на возмещение затрат ресурсоснабжаюшим организациям и исполнителям коммунальных услуг, связанных с ограничением размера роста платы граждан за коммунальные услуги, в общем объеме расходов республиканского бюджета РА</t>
  </si>
  <si>
    <t>Доля протяженности мостовых сооружений на автомобильных дорогах регионального значения Республики Алтай, введенных в эксплуатацию после строительства и реконструкции, от общей протяженности мостовых сооружений на автомобильных дорогах регионального значения Республики Алтай</t>
  </si>
  <si>
    <t>декабрь</t>
  </si>
  <si>
    <t>Источник финансирования</t>
  </si>
  <si>
    <t>РБ</t>
  </si>
  <si>
    <t>МБ</t>
  </si>
  <si>
    <t>Всего</t>
  </si>
  <si>
    <t>ИИ</t>
  </si>
  <si>
    <t>Ввод генерирующих мощностей</t>
  </si>
  <si>
    <t>МВт</t>
  </si>
  <si>
    <t>май</t>
  </si>
  <si>
    <t>февраль-июнь</t>
  </si>
  <si>
    <t>июль-декабрь</t>
  </si>
  <si>
    <t xml:space="preserve">Министерство регионального развития Республики Алтай </t>
  </si>
  <si>
    <t>Комитет по тарифам Республики Алтай</t>
  </si>
  <si>
    <t xml:space="preserve"> Государственная жилищная инспекция Республики Алтай</t>
  </si>
  <si>
    <t xml:space="preserve">Комитет по тарифам Республики Алтай  </t>
  </si>
  <si>
    <t>Доля ресурсоснабжающих организаций и исполнителей коммунальных услуг, которым направлены субвенции в общем количестве организаций жилищно-коммунального комплекса</t>
  </si>
  <si>
    <t>ФБ</t>
  </si>
  <si>
    <t>да-1, 
нет-0</t>
  </si>
  <si>
    <t>да-1,
 нет-0</t>
  </si>
  <si>
    <t>02 1 02 02001</t>
  </si>
  <si>
    <t>Контрольное событие 1.1.2.1 Проведение конкурсного отбора муниципальных образований в  Республики Алтай на предоставление субсидий на обеспечение земельных участков инженерной инфраструктурой</t>
  </si>
  <si>
    <t>июнь</t>
  </si>
  <si>
    <t>февраль, март</t>
  </si>
  <si>
    <t>май, июнь</t>
  </si>
  <si>
    <t>январь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</si>
  <si>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</t>
  </si>
  <si>
    <t>по мере поступления заявок</t>
  </si>
  <si>
    <t>Не превышение фактических расходов над утвержденными лимитами</t>
  </si>
  <si>
    <t>02 3 А3 15190</t>
  </si>
  <si>
    <t>3.2.1</t>
  </si>
  <si>
    <t>02 2 02 01000</t>
  </si>
  <si>
    <t>02 2 02 01001</t>
  </si>
  <si>
    <t>02 2 02 0100У</t>
  </si>
  <si>
    <t>Уровень возмещения коммунальных услуг</t>
  </si>
  <si>
    <t>02 1 02 0400У</t>
  </si>
  <si>
    <t>02 3 А1 07191</t>
  </si>
  <si>
    <t>02 3 К1 0700К</t>
  </si>
  <si>
    <t>02 3 А2 0819У</t>
  </si>
  <si>
    <t>02 3 А3 15191</t>
  </si>
  <si>
    <t>02 3 А3  1519У</t>
  </si>
  <si>
    <t xml:space="preserve">Своевременное начисление  выплата заработной платы и иных платежей Министерства                        </t>
  </si>
  <si>
    <t xml:space="preserve">Своевременное начисление и выплата заработной платы и иных платежей Государственной жилищной инспекции Республики Алтай </t>
  </si>
  <si>
    <t>Своевременное начисление и выплата заработной платы и иных платежей Комитета по тарифам республики Алтай</t>
  </si>
  <si>
    <t>02 1 02 04001</t>
  </si>
  <si>
    <t>02 2 02 0100Д</t>
  </si>
  <si>
    <t>2.3</t>
  </si>
  <si>
    <t>2.3.1</t>
  </si>
  <si>
    <t>02 2 05 48000</t>
  </si>
  <si>
    <t>02 1 04 4000П</t>
  </si>
  <si>
    <t>02 1 05 4200П</t>
  </si>
  <si>
    <t xml:space="preserve">Количество строящихся СЭС </t>
  </si>
  <si>
    <t>02 1 02 02096</t>
  </si>
  <si>
    <t>02 3 А2 08191</t>
  </si>
  <si>
    <t>Уровень технической готовности объекта</t>
  </si>
  <si>
    <t>Контрольное событие. Заключение контрактов на выполнение работ</t>
  </si>
  <si>
    <t>Контрольное событие. Проведение конкурсных процедур в соответствии с 44-ФЗ</t>
  </si>
  <si>
    <t>Контрольное событие. Заключение государственных контрактов на выполнение работ</t>
  </si>
  <si>
    <t>Наименование подпрограммы, обеспечивающей подпрограммы, основного мероприятия (ведомственной целевой программы), мероприятия, контрольного события</t>
  </si>
  <si>
    <t xml:space="preserve">Количество земельных участков, предоставленных бесплатно многодетным семьям, обеспеченных инженерной инфраструктурой  </t>
  </si>
  <si>
    <t>Контрольное событие  1.1.2.2 Заключение соглашения с муниципальными образованиями в Республике Алтай</t>
  </si>
  <si>
    <t>Доля потребления  электрической энергии бюджетными учреждениями и индивидуальными предпринимателями в зонах с децентрализованным электроснабжением от общего объема потребленной электроэнергии в зонах децентрализованного электроснабжения</t>
  </si>
  <si>
    <t>Доля муниципальных образований, получающих субвенции из республиканского бюджета РА на осуществление государственных полномочий Республики Алтай по возмещению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от общего количества муниципальных образований с децентрализованным электроснабжением</t>
  </si>
  <si>
    <t xml:space="preserve">Количество муниципальных образований , которым предоставлена субсидия на софинансирование части расходов муниципальных учреждений и индивидуальных предпринимателей, связанных-с оплатой электроэнергии в муниципальных образованиях Республики Алтай с децентрализованным электроснабжением </t>
  </si>
  <si>
    <t>шт.</t>
  </si>
  <si>
    <t>х.</t>
  </si>
  <si>
    <t>июль</t>
  </si>
  <si>
    <t>да-1,
нет-0</t>
  </si>
  <si>
    <t>Количество построенных подводок</t>
  </si>
  <si>
    <t>ООО «Солнечная энергия +»</t>
  </si>
  <si>
    <t>Мероприятие.. 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</t>
  </si>
  <si>
    <t>КУ РА «Управление капитальным строительством Республики Алтай»</t>
  </si>
  <si>
    <t>СНО «Региональный фонд капитального ремонта»</t>
  </si>
  <si>
    <t>2.1</t>
  </si>
  <si>
    <t>Контрольное событие. Своевременная оплата коммунальных услуг КУ РА РУАД «Горно-Алтайатодор»</t>
  </si>
  <si>
    <t>2.2.1</t>
  </si>
  <si>
    <t>2.2</t>
  </si>
  <si>
    <t>3.1</t>
  </si>
  <si>
    <t xml:space="preserve">Количество муниципальных образзований, в которых разработаны комплексные  схемы организации дорожного движения (КСОДД) и проекты организации дорожного движения (ПОДД)  </t>
  </si>
  <si>
    <t>КУ РА РУАД «Горно-Алтайатодор»</t>
  </si>
  <si>
    <t xml:space="preserve">Доля муниципальных образований в Республике Алтай, в которых разработаны комплексная схема организации дорожного движения (КСОДД) и проект организации дорожного движения (ПОДД)  </t>
  </si>
  <si>
    <t>в том числе ФБ</t>
  </si>
  <si>
    <t>ед</t>
  </si>
  <si>
    <t>02 3 А3 98700</t>
  </si>
  <si>
    <t xml:space="preserve">чел. </t>
  </si>
  <si>
    <t>да-1,
нет-0.</t>
  </si>
  <si>
    <t xml:space="preserve">Выполнение государственного задания на 2018 год </t>
  </si>
  <si>
    <t>Контроль за применением установленных тарифов и надбавок организациями, осуществляющими регулируемые виды деятельности, в случае, если цены (тарифы) на товары и услуги таких организаций подлежат установлению органом регулирования, использованием средств, учтенных в установленных тарифах</t>
  </si>
  <si>
    <t>да-1, нет- 0</t>
  </si>
  <si>
    <t>02 1 06 00000</t>
  </si>
  <si>
    <t>Полностью адаптированный под региональный сегмент блок Единой информационно-аналитической системы ФСТ России на территории Республики Алтай с максимальным количеством подключенных регулируемых организаций.</t>
  </si>
  <si>
    <t>да-1, нет- 1</t>
  </si>
  <si>
    <t>Доля протяженности автомобильных дорог общего пользования регионального значения Республики Алтай и искусственных сооружений на них, на которых проводились работы по содержанию, от общей протяженности автомобильных дорог общего пользования регионального значения Республики Алтай и искусственных сооружений на них</t>
  </si>
  <si>
    <t>02 1 Н9 47900</t>
  </si>
  <si>
    <t>Количество приведенных в соответствие с градостроительным законодательством документов территориального планирования муниципальных образований Республики Алтай</t>
  </si>
  <si>
    <t>Наличие откорректированных документов территориального планирования муниципальных образований Республики Алтай</t>
  </si>
  <si>
    <t>да-1;
нет-0</t>
  </si>
  <si>
    <t>02 3 А3 31500К</t>
  </si>
  <si>
    <t xml:space="preserve">Количество сотрудников комитета, прошедших переподготовку и повышение квалификации </t>
  </si>
  <si>
    <t xml:space="preserve"> </t>
  </si>
  <si>
    <t>декабрь».</t>
  </si>
  <si>
    <t>02 1 02 40800</t>
  </si>
  <si>
    <t>02 1 03 01000</t>
  </si>
  <si>
    <t xml:space="preserve">Комитет по тарифам Республики Алтай, Министерство регионального развития Республики Алтай </t>
  </si>
  <si>
    <t>02 1 04 040П0</t>
  </si>
  <si>
    <t>02 1 04 050П0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</si>
  <si>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</t>
  </si>
  <si>
    <t>02 1 08 09602</t>
  </si>
  <si>
    <t>02 2 01 01Д04</t>
  </si>
  <si>
    <t>02 2 01 53900</t>
  </si>
  <si>
    <t>02 3 А1 98700</t>
  </si>
  <si>
    <t>02 2 01 422Д0</t>
  </si>
  <si>
    <t>910</t>
  </si>
  <si>
    <t>10</t>
  </si>
  <si>
    <t>02 1 02 18406</t>
  </si>
  <si>
    <t>Министерство труда, социального развития и занятости населения Республики Алтай</t>
  </si>
  <si>
    <t>Количество граждан, получивших социальные выплаты  по исковым требованиям на основании решения суда</t>
  </si>
  <si>
    <t>Количество граждан, переселенных из аварийных жилых домов в текущем году</t>
  </si>
  <si>
    <t>Общая площадь жилых помещений, расселяемых с целью переселения граждан из аварийного жилищного фонда</t>
  </si>
  <si>
    <t>тыс. кв.м.</t>
  </si>
  <si>
    <t>Объем потребления твердого топлива на котельных предприятий жилищно-коммунального хозяйства Республики Алтай</t>
  </si>
  <si>
    <t xml:space="preserve">Наличие утвержденной Схемы и программы развития электроэнергетики Республики Алтай на 2019 - 2023 годы
 </t>
  </si>
  <si>
    <t>август</t>
  </si>
  <si>
    <t xml:space="preserve">Количество строящихся объектов водоснабжения
</t>
  </si>
  <si>
    <t>Строительство водозабора из подземных вод (разведочно-эксплуатационные скважины) для водоснабжения микрорайона «Балахан» в 
с. Кош-Агач Кош-Агачского района</t>
  </si>
  <si>
    <t xml:space="preserve">Количество земельных участков, предоставленных бесплатно многодетным семьям, обеспеченных инженерной инфраструктурой путем капитального строительства объектов муниципальной собственности </t>
  </si>
  <si>
    <t>Количество земельных участков, предоставленных бесплатно многодетным семьям, обеспеченных инженерной инфраструктурой путем технологического присоединения к инженерным сетям</t>
  </si>
  <si>
    <t xml:space="preserve">Количество муниципальных образований, которым предоставлены субвенции на постановку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</si>
  <si>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Количество приведенных в соответствие с градостроительным законодательством документов территориального планирования Республики Алтай</t>
  </si>
  <si>
    <t xml:space="preserve">Администратор государственной программы
</t>
  </si>
  <si>
    <t xml:space="preserve">Государственная программа </t>
  </si>
  <si>
    <t>I</t>
  </si>
  <si>
    <t xml:space="preserve">Республиканский бюджет (далее - РБ)
</t>
  </si>
  <si>
    <t xml:space="preserve">Федеральный бюджет (далее - ФБ) (справочно)
</t>
  </si>
  <si>
    <t xml:space="preserve">Местные бюджеты (далее - МБ) (справочно)
</t>
  </si>
  <si>
    <t xml:space="preserve">Иные источники (далее - ИИ) (справочно)
</t>
  </si>
  <si>
    <t>Целевые показатели непосредственного результата реализации направления, мероприятия</t>
  </si>
  <si>
    <t>Сроки наступления контрольного события</t>
  </si>
  <si>
    <t>I
полугодие</t>
  </si>
  <si>
    <t>II
полугодие</t>
  </si>
  <si>
    <t xml:space="preserve">II
</t>
  </si>
  <si>
    <t xml:space="preserve"> Развитие жилищно-коммунального комплекса</t>
  </si>
  <si>
    <t>Стимулирование строительства жилых помещений, технико-экономические показатели и параметры которых  соответствуют условиям отнесения этих жилых помещений к жилью экономического класса, установленным федеральным органом исполнительной  власти, осуществляющим функции по выработке государственной политики и нормативно – правовому регулированию в сфере строительства, архитектуры, градостроительства</t>
  </si>
  <si>
    <t>Направление</t>
  </si>
  <si>
    <t xml:space="preserve">Основное мероприятие </t>
  </si>
  <si>
    <t>Создание условий для возможности улучшения жилищных условий населения, проживающего на территории Республики Алтай</t>
  </si>
  <si>
    <t xml:space="preserve"> 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</t>
  </si>
  <si>
    <t>Мероприятие.</t>
  </si>
  <si>
    <t>Мероприятие</t>
  </si>
  <si>
    <t>2.1.1.1</t>
  </si>
  <si>
    <t>Развитие арендного жилья, в части предоставления субсидий гражданам на компенсацию расходов по оплате договоров аренды</t>
  </si>
  <si>
    <t>Рассмотрение предоставленных гражданами документов на получение государственной поддержки</t>
  </si>
  <si>
    <t xml:space="preserve">Предоставление государственной поддержки гражданам </t>
  </si>
  <si>
    <t>Контрольное событие</t>
  </si>
  <si>
    <t>Развитие арендного жилья</t>
  </si>
  <si>
    <t>2.1.1.2</t>
  </si>
  <si>
    <t>Предоставление государственной поддержки организациям</t>
  </si>
  <si>
    <t>Заключение соглашения на предоставление государственной поддержки</t>
  </si>
  <si>
    <t>Проведение конкурсного отбора на оказание государственной поддержки организациям,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</t>
  </si>
  <si>
    <t>Субсидии на обеспечение инженерной инфраструктурой земельных участков, предоставленных в собственность отдельным категориям граждан бесплатно, в части капитальных вложений в объекты  муниципальной собственности</t>
  </si>
  <si>
    <t>2.1.1.3</t>
  </si>
  <si>
    <t>Проведение конкурсного отбора муниципальных образований в  Республики Алтай на предоставление субсидий на обеспечение земельных участков инженерной инфраструктурой</t>
  </si>
  <si>
    <t>Заключение соглашения с муниципальными образованиями в Республике Алтай</t>
  </si>
  <si>
    <t>2.1.1.4</t>
  </si>
  <si>
    <t xml:space="preserve"> Субвенция на постановку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</si>
  <si>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2.1.1.5</t>
  </si>
  <si>
    <t>Заключение соглашения с Муниципальными образованиями</t>
  </si>
  <si>
    <t>Повышение эффективности управления в сфере капитального строительства в Республике Алтай</t>
  </si>
  <si>
    <t>2.1.1.6</t>
  </si>
  <si>
    <t>Финансирование КУ РА «Управление капитальным строительством Республики Алтай»</t>
  </si>
  <si>
    <t>Своевременное начисление и оплата заработной платы сотрудникам КУ РА «Управление капитальным строительством Республики Алтай»</t>
  </si>
  <si>
    <t xml:space="preserve">Своевременная оплата расходов на обеспечение функций </t>
  </si>
  <si>
    <t>2.1.1.7</t>
  </si>
  <si>
    <t>Градостроительное проектирование и территориальное планирование</t>
  </si>
  <si>
    <t xml:space="preserve">Заключение договора на выполнение работ с организацией
</t>
  </si>
  <si>
    <t xml:space="preserve"> Реализация мероприятий по проведению капитального ремонта жилищного фонда, поврежденного в результате поводков, произошедших на территории Республики Алтай (по исковым требованиям граждан на основании решения суда)</t>
  </si>
  <si>
    <t>2.1.1.8</t>
  </si>
  <si>
    <t xml:space="preserve">Предоставление социальных выплат гражданам </t>
  </si>
  <si>
    <t xml:space="preserve">Контрольное событие </t>
  </si>
  <si>
    <t>Развитие систем электроэнергетики Республики Алтай</t>
  </si>
  <si>
    <t>2.2.1.1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</si>
  <si>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</si>
  <si>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Обеспечение снабжения электрической энергией населения в зонах децентрализованного электроснабжения на территории Республики Алтай</t>
  </si>
  <si>
    <t>Заключение соглашения с Муниципальными образованиями«Турочакский район», «Улаганский район« и «Кош-Агачский район»</t>
  </si>
  <si>
    <t xml:space="preserve"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</si>
  <si>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2.2.1.2</t>
  </si>
  <si>
    <t>2.2.1.3</t>
  </si>
  <si>
    <t>Развитие энергосбережения и повышения энергетической эффективности в коммунальном хозяйстве, жилищной сфере и социальной сфере Республики Алтай</t>
  </si>
  <si>
    <t>Внедрение механизма энергосберегающего производства и потребления организаций коммунального комплекса на потребление и производство коммунальных ресурсов</t>
  </si>
  <si>
    <t>2.3.1.1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</si>
  <si>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</si>
  <si>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Проведение конкурсного отбора муниципальных образований в  Республики Алтай на 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</si>
  <si>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Заключение соглашений с муниципальными образованиями в Республике Алтай</t>
  </si>
  <si>
    <t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(в части капитальных вложений в объекты  муниципальной собственности)</t>
  </si>
  <si>
    <t>Контрольное событие.</t>
  </si>
  <si>
    <t>Заключение соглашения с муниципальными образованиями</t>
  </si>
  <si>
    <t>Строительство солнечных электростанций на территории Республики Алтай</t>
  </si>
  <si>
    <t>2.3.1.2</t>
  </si>
  <si>
    <t>2.3.1.3</t>
  </si>
  <si>
    <t>Официальное открытие солнечной электростанции</t>
  </si>
  <si>
    <t>Строительство подводящих газопроводов и перевод котельных, находящихся в государственной собственности, на природный газ (Блочно-модульная котельная в ТК «Киви-Лодж»</t>
  </si>
  <si>
    <t>2.3.1.4</t>
  </si>
  <si>
    <t>Проведение строительно-монтажных работ</t>
  </si>
  <si>
    <t>2.3.1.5</t>
  </si>
  <si>
    <t>Строительство теплотрассы для гаражных боксов Государственного Собрания – Эл Курултай Республики Алтай по адресу: г.Горно-Алтайск, ул. Ленина, 45</t>
  </si>
  <si>
    <t>2.4</t>
  </si>
  <si>
    <t>Улучшение условий для жизни населения Республики Алтай, проживающего в многоквартирном жилом фонде</t>
  </si>
  <si>
    <t>Повышение эффективности  управления системой капитального ремонта многоквартирного жилищного фонда</t>
  </si>
  <si>
    <t>2.4.1</t>
  </si>
  <si>
    <t>2.4.1.1</t>
  </si>
  <si>
    <t>Обеспечение мероприятий по проведению капитального ремонта общего имущества в многоквартирных домах в Республике Алтай</t>
  </si>
  <si>
    <t>Заключение соглашения между Минрегионразвития РА и СНО «Региональный фонд капитального ремонта»</t>
  </si>
  <si>
    <t xml:space="preserve">Мероприятие </t>
  </si>
  <si>
    <t>Финансирование СНО «Региональный фонд капитального ремонта»</t>
  </si>
  <si>
    <t>Организация проведения капитального ремонта общего имущества в многоквартирных домах</t>
  </si>
  <si>
    <t>2.4.2</t>
  </si>
  <si>
    <t>2.4.2.1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</si>
  <si>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</t>
  </si>
  <si>
    <t>Проведение торгов на определение подрядных организаций на проведение капитального ремонта МКД</t>
  </si>
  <si>
    <t>Утверждение краткосрочного плана реализации региональной программы по проведению капитального ремонта МКД на следующий год</t>
  </si>
  <si>
    <t>2.4.3</t>
  </si>
  <si>
    <t>Организация переселения граждан из аварийного жилищного фонда</t>
  </si>
  <si>
    <t xml:space="preserve">Перечисление субсидии в МО "Майминский район" после вынесения судебных решений по приобретению 6 жилых помещений общей площадью не менее 141.7 кв.м.  </t>
  </si>
  <si>
    <t>2.5</t>
  </si>
  <si>
    <t>Повышение доступности предоставления коммунальных услуг населению Республики Алтай</t>
  </si>
  <si>
    <t xml:space="preserve">Обеспечение  ресурсоснабжающих организаций и исполнителей услуг финансовыми средствами для покрытия убытков, связанных с ограничением размера платы граждан
</t>
  </si>
  <si>
    <t>2.5.1</t>
  </si>
  <si>
    <t xml:space="preserve"> 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</si>
  <si>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2.5.1.1</t>
  </si>
  <si>
    <t>1.4.3.1</t>
  </si>
  <si>
    <t>2.6</t>
  </si>
  <si>
    <t>Повышение доступности услуг водоснабжения и водоотведения, обеспечение питьевой водой нормативного качества для населения Республики Алтай</t>
  </si>
  <si>
    <t>Организация строительства и повышение надежности функционирования систем водоснабжения и водоотведения</t>
  </si>
  <si>
    <t>2.6.1</t>
  </si>
  <si>
    <t>2.6.1.1</t>
  </si>
  <si>
    <t>Водоснабжение жилой застройки по ул. Алагызова, Шелковичная, ул. Долгих с ответвлением на ул. Барнаульская, ул. Серова, ул. Красная в г.Горно-Алтайске</t>
  </si>
  <si>
    <t xml:space="preserve">Заключение соглашения с муниципальным образованием </t>
  </si>
  <si>
    <t>Строительство наружного водопровода в микрорайоне «Пекарский лог» в. Горно-Алтайске</t>
  </si>
  <si>
    <t>2.6.1.2</t>
  </si>
  <si>
    <t>2.6.1.3</t>
  </si>
  <si>
    <t>Автоматизация расчетов нормативов предельных потерь при передаче тепловой энергии</t>
  </si>
  <si>
    <t xml:space="preserve">Направление </t>
  </si>
  <si>
    <t>2.7</t>
  </si>
  <si>
    <t>2.7.1</t>
  </si>
  <si>
    <t>Автоматизация сбора информации об установленных тарифах и надбавках, а также об их применении</t>
  </si>
  <si>
    <t>Автоматизация сбора информации об установленных тарифах и надбавках, а так же об их применении,</t>
  </si>
  <si>
    <t>2.7.1.1</t>
  </si>
  <si>
    <t>Контроль за подключением регулируемых организаций коммунального комплекса к региональному сегменту ЕИАС Республики Алтай</t>
  </si>
  <si>
    <t>Аналитическая обработка информации поступающей от регулируемых организаций, региональных органов тарифного регулирования, включая регулярную отчетность и обосновывающие материалы к делам об установлении тарифов</t>
  </si>
  <si>
    <t>2.8</t>
  </si>
  <si>
    <t>Реализация проекта «Создание Информационной системы обеспечения  градостроительной деятельности»</t>
  </si>
  <si>
    <t>Организация создание ИСОГД на муниципальном уровне</t>
  </si>
  <si>
    <t>2.8.1</t>
  </si>
  <si>
    <t>2.8.1.1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</si>
  <si>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«Создание Информационной системы обеспечения  градостроительной деятельности»</t>
  </si>
  <si>
    <t>Проведение конкурсного отбора муниципальных образований в Республике Алтай</t>
  </si>
  <si>
    <t>Наполнение базы ИСОГД на региональном уровне, размещение в сети «Интернет»</t>
  </si>
  <si>
    <t>Наполнение базы ИСОГД на муниципальном уровне</t>
  </si>
  <si>
    <t>Приведение документов градостроительного зонирования в соответствие с кадастровым делением по границам земельных участков</t>
  </si>
  <si>
    <t>Приведение документов территориального планирования в соответствие с кадастровыми данными по границам земельных участков</t>
  </si>
  <si>
    <t>Приведение документов территориального планирования Республики Алтай в единую местную систему координат МСК-04</t>
  </si>
  <si>
    <t>Приведение документов градостроительного зонирования в единую местную систему координат МСК-04</t>
  </si>
  <si>
    <t>Заключение соглашения</t>
  </si>
  <si>
    <t>III</t>
  </si>
  <si>
    <t>Сохранение и развитие автомобильных дорог Республики Алта</t>
  </si>
  <si>
    <t>Развитие сети автомобильных дорог общего пользования регионального и местного значения Республики Алтай</t>
  </si>
  <si>
    <t>Строительство и реконструкция автомобильных дорог регионального значения и искусственных сооружений на них</t>
  </si>
  <si>
    <t>3.1.1.1</t>
  </si>
  <si>
    <t>Обеспечение функционирования сети автомобильных дорог общего пользования регионального и местного значения Республики Алтай</t>
  </si>
  <si>
    <t>3.1.2.1</t>
  </si>
  <si>
    <t>Капитальный ремонт, ремонт и содержание автомобильных дорог регионального значения и искусственных сооружений на них</t>
  </si>
  <si>
    <t>Проведение конкурсных процедур в соответствии с 44-ФЗ</t>
  </si>
  <si>
    <t>Заключение государственных контрактов на выполнение работ</t>
  </si>
  <si>
    <t>3.1.2.2</t>
  </si>
  <si>
    <t>Ликвидация последствий обстоятельств непреодолимой силы на автомобильных дорогах общего пользования регионального значения Республики Алтай и искусственных сооружений на них</t>
  </si>
  <si>
    <t xml:space="preserve"> Финансовое обеспечение дорожной деятельности</t>
  </si>
  <si>
    <t>3.1.2.3</t>
  </si>
  <si>
    <t>3.1.2.4</t>
  </si>
  <si>
    <t>Повышение эффективности управления в сфере дорожного хозяйства</t>
  </si>
  <si>
    <t xml:space="preserve"> Повышение эффективности управления в сфере полномочий в области осуществления дорожной деятельности</t>
  </si>
  <si>
    <t xml:space="preserve"> Реализация мероприятий по повышению эффективности управления сфере дорожного хозяйства</t>
  </si>
  <si>
    <t>3.2.1.1</t>
  </si>
  <si>
    <t>Своевременное начисление заработной платы сотрудникам КУ РА РУАД «Горно-Алтайатодор»</t>
  </si>
  <si>
    <t>Проведение  ремонтных работ на  объектах 
недвижимого государственного имущества, закрепленного на праве оперативного управления у организации, осуществляющей полномочия в сфере дорожного хозяйства</t>
  </si>
  <si>
    <t>Организация повышения квалификации сотрудников  КУ РА РУАД «Горно-Алтайатодор»</t>
  </si>
  <si>
    <t>Реализация мероприятий по повышению эффективности управления в сфере дорожного хозяйства за счет средств, полученных от приносящей доходы деятельности</t>
  </si>
  <si>
    <t>3.2.1.2</t>
  </si>
  <si>
    <t>Оплата коммунальных услуг за счет возмещения расходов от содержания имущества</t>
  </si>
  <si>
    <t>«Повышение безопасности дорожного движения и организация профилактики правонарушений»</t>
  </si>
  <si>
    <t>IV</t>
  </si>
  <si>
    <t xml:space="preserve">3.3.1 </t>
  </si>
  <si>
    <t xml:space="preserve"> Организация разработки КСОДД и ПОДД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</si>
  <si>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</si>
  <si>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3.3.1.1 </t>
  </si>
  <si>
    <t>Проведение конкурсного отбора муниципальных образований</t>
  </si>
  <si>
    <t>Заключение соглашений с муниципальными образованиями</t>
  </si>
  <si>
    <t>Создание условий для реализации государственной программы Республики Алтай «Развитие жилищно-коммунального и транспортного комплекса»</t>
  </si>
  <si>
    <t>Обеспечивающая подпрограмма</t>
  </si>
  <si>
    <t>Обеспечение деятельности Министерства регионального развития Республики Алтай</t>
  </si>
  <si>
    <t xml:space="preserve"> Расходы на выплаты по оплате труда работников  Министерства регионального развития Республики Алтай</t>
  </si>
  <si>
    <t xml:space="preserve"> Мероприятие</t>
  </si>
  <si>
    <t>4.1</t>
  </si>
  <si>
    <t>4.1.1</t>
  </si>
  <si>
    <t>Повышение эффективности государственного управления в Министерстве регионального развития Республики Алтай</t>
  </si>
  <si>
    <t>4.1.1.1</t>
  </si>
  <si>
    <t>Своевременное начисление и выплата заработной платы</t>
  </si>
  <si>
    <t xml:space="preserve">Расходы на обеспечение функций  Министерства регионального развития Республики Алтай </t>
  </si>
  <si>
    <t>4.1.1.2</t>
  </si>
  <si>
    <t>Освещение деятельности органов государственной власти Республики Алтай в средствах массовой информации</t>
  </si>
  <si>
    <t>4.1.1.3</t>
  </si>
  <si>
    <t xml:space="preserve"> Повышение квалификации работников Министерства регионального развития Республики Алтай</t>
  </si>
  <si>
    <t>4.1.2</t>
  </si>
  <si>
    <t>4.1.2.1</t>
  </si>
  <si>
    <t xml:space="preserve">Повышение квалификации работников Министерства регионального развития Республики Алтай </t>
  </si>
  <si>
    <t>4.2</t>
  </si>
  <si>
    <t>Повышение эффективности государственного управления в Государственной жилищной инспекции Республики Алтай</t>
  </si>
  <si>
    <t xml:space="preserve"> Обеспечение деятельности Государственной жилищной инспекции Республики Алтай</t>
  </si>
  <si>
    <t>4.2.1</t>
  </si>
  <si>
    <t xml:space="preserve">Своевременное начисление и выплата заработной платы </t>
  </si>
  <si>
    <t>4.2.1.1</t>
  </si>
  <si>
    <t>Расходы на выплаты по оплате труда работников  Государственной жилищной инспекции Республики Алтай</t>
  </si>
  <si>
    <t>4.2.1.2</t>
  </si>
  <si>
    <t>Расходы на обеспечение функций  Государственной жилищной инспекции Республики Алтай</t>
  </si>
  <si>
    <t>Своевременное оплата расходов на обеспечение функций</t>
  </si>
  <si>
    <t>4.3</t>
  </si>
  <si>
    <t>Повышение эффективности государственного управления в Комитете по тарифам Республики Алтай</t>
  </si>
  <si>
    <t>4.3.1</t>
  </si>
  <si>
    <t xml:space="preserve"> Обеспечение деятельности Комитета по тарифам Республики Алтай</t>
  </si>
  <si>
    <t xml:space="preserve"> Расходы на выплаты по оплате труда работников  Комитета по тарифам Республики Алтай </t>
  </si>
  <si>
    <t>Расходы на обеспечение функций Комитета по тарифам Республики Алтай</t>
  </si>
  <si>
    <t>4.3.1.1</t>
  </si>
  <si>
    <t>4.3.1.2</t>
  </si>
  <si>
    <t>Повышение квалификации работников Комитета по тарифам Республики Алтай</t>
  </si>
  <si>
    <t>4.3.1.3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</si>
  <si>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</si>
  <si>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 xml:space="preserve">май </t>
  </si>
  <si>
    <t>План реализации мероприятий государственной программы Республики Алтай на 2018 год</t>
  </si>
  <si>
    <t>ПРИЛОЖЕНИЕ</t>
  </si>
  <si>
    <t>К приказУ Министерства регионального развития Республики Алтай</t>
  </si>
  <si>
    <t>Согласование и утверждение Схемы и программы развития электроэнергетики Республики Алтай на 2019 - 2023 годы</t>
  </si>
  <si>
    <t>Протяженность восстановленных после паводка дорог общего пользованиярегионального значения Республики Алтай</t>
  </si>
  <si>
    <t>км</t>
  </si>
  <si>
    <t>Прирост протяженности автомобильных дорог общего пользования регионального, а также местного значения на территории Республики Алтай,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</si>
  <si>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Протяженность автомобильных дорог общего пользования местного значения Республики Алтай, на которых проводиись работы по капитальному ремонту и ремонту</t>
  </si>
  <si>
    <t xml:space="preserve">Наличие публикаций о деятельности Министерства регионального развития Республики Алтай в средствах массовой информации </t>
  </si>
  <si>
    <t>да-1, нет-0</t>
  </si>
  <si>
    <t>Заключение соглашения со СМИ</t>
  </si>
  <si>
    <t>от "25" июля 2018 года № 376-Д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</si>
</sst>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_-* #,##0.0\ _₽_-;\-* #,##0.0\ _₽_-;_-* &quot;-&quot;?\ _₽_-;_-@_-"/>
    <numFmt numFmtId="181" formatCode="_-* #,##0.000_р_._-;\-* #,##0.000_р_._-;_-* &quot;-&quot;??_р_._-;_-@_-"/>
    <numFmt numFmtId="182" formatCode="_-* #,##0.0\ _₽_-;\-* #,##0.0\ _₽_-;_-* &quot;-&quot;??\ _₽_-;_-@_-"/>
    <numFmt numFmtId="183" formatCode="#,##0.0"/>
    <numFmt numFmtId="184" formatCode="#,##0.00_ ;\-#,##0.00\ "/>
    <numFmt numFmtId="185" formatCode="#,##0.00;[Red]#,##0.00"/>
    <numFmt numFmtId="186" formatCode="0.000"/>
    <numFmt numFmtId="187" formatCode="#,##0.000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0.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i/>
      <sz val="18"/>
      <color theme="1"/>
      <name val="Times New Roman"/>
      <family val="1"/>
    </font>
    <font>
      <i/>
      <sz val="18"/>
      <color theme="1"/>
      <name val="Times New Roman"/>
      <family val="1"/>
    </font>
    <font>
      <i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i/>
      <sz val="18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6">
    <xf numFmtId="0" fontId="0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14" fontId="56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vertical="top"/>
    </xf>
    <xf numFmtId="14" fontId="58" fillId="0" borderId="10" xfId="0" applyNumberFormat="1" applyFont="1" applyBorder="1" applyAlignment="1">
      <alignment vertical="top" wrapText="1"/>
    </xf>
    <xf numFmtId="16" fontId="58" fillId="0" borderId="10" xfId="0" applyNumberFormat="1" applyFont="1" applyBorder="1" applyAlignment="1">
      <alignment vertical="top"/>
    </xf>
    <xf numFmtId="0" fontId="58" fillId="0" borderId="10" xfId="0" applyFont="1" applyBorder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vertical="top"/>
    </xf>
    <xf numFmtId="0" fontId="55" fillId="33" borderId="10" xfId="0" applyFont="1" applyFill="1" applyBorder="1" applyAlignment="1">
      <alignment/>
    </xf>
    <xf numFmtId="43" fontId="56" fillId="0" borderId="10" xfId="6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vertical="center" wrapText="1"/>
    </xf>
    <xf numFmtId="16" fontId="58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top" wrapText="1"/>
    </xf>
    <xf numFmtId="43" fontId="58" fillId="0" borderId="10" xfId="60" applyFont="1" applyBorder="1" applyAlignment="1">
      <alignment horizontal="center" vertical="top" wrapText="1"/>
    </xf>
    <xf numFmtId="43" fontId="57" fillId="0" borderId="10" xfId="60" applyFont="1" applyBorder="1" applyAlignment="1">
      <alignment horizontal="center" vertical="top" wrapText="1"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6" fillId="0" borderId="16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3" fontId="58" fillId="0" borderId="10" xfId="6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59" fillId="0" borderId="10" xfId="0" applyFont="1" applyBorder="1" applyAlignment="1">
      <alignment vertical="top"/>
    </xf>
    <xf numFmtId="0" fontId="60" fillId="0" borderId="0" xfId="0" applyFont="1" applyAlignment="1">
      <alignment vertical="top"/>
    </xf>
    <xf numFmtId="0" fontId="59" fillId="0" borderId="0" xfId="0" applyFont="1" applyAlignment="1">
      <alignment vertical="top"/>
    </xf>
    <xf numFmtId="16" fontId="56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vertical="top"/>
    </xf>
    <xf numFmtId="14" fontId="56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/>
    </xf>
    <xf numFmtId="43" fontId="59" fillId="0" borderId="10" xfId="0" applyNumberFormat="1" applyFont="1" applyBorder="1" applyAlignment="1">
      <alignment/>
    </xf>
    <xf numFmtId="0" fontId="60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3" fontId="59" fillId="0" borderId="10" xfId="0" applyNumberFormat="1" applyFont="1" applyBorder="1" applyAlignment="1">
      <alignment horizontal="center" vertical="top"/>
    </xf>
    <xf numFmtId="43" fontId="55" fillId="0" borderId="10" xfId="60" applyFont="1" applyBorder="1" applyAlignment="1">
      <alignment vertical="center"/>
    </xf>
    <xf numFmtId="14" fontId="56" fillId="0" borderId="10" xfId="0" applyNumberFormat="1" applyFont="1" applyBorder="1" applyAlignment="1">
      <alignment horizontal="center" vertical="center" wrapText="1"/>
    </xf>
    <xf numFmtId="43" fontId="55" fillId="0" borderId="10" xfId="60" applyFont="1" applyBorder="1" applyAlignment="1">
      <alignment horizontal="center" vertical="top"/>
    </xf>
    <xf numFmtId="0" fontId="61" fillId="0" borderId="0" xfId="0" applyFont="1" applyAlignment="1">
      <alignment wrapText="1"/>
    </xf>
    <xf numFmtId="0" fontId="61" fillId="0" borderId="10" xfId="0" applyFont="1" applyBorder="1" applyAlignment="1">
      <alignment wrapText="1"/>
    </xf>
    <xf numFmtId="43" fontId="55" fillId="0" borderId="10" xfId="60" applyFont="1" applyBorder="1" applyAlignment="1">
      <alignment horizontal="center" vertical="center"/>
    </xf>
    <xf numFmtId="43" fontId="56" fillId="0" borderId="10" xfId="60" applyFont="1" applyBorder="1" applyAlignment="1">
      <alignment horizontal="center" vertical="center" wrapText="1"/>
    </xf>
    <xf numFmtId="43" fontId="56" fillId="0" borderId="10" xfId="60" applyFont="1" applyBorder="1" applyAlignment="1">
      <alignment horizontal="left" vertical="center" wrapText="1"/>
    </xf>
    <xf numFmtId="10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43" fontId="57" fillId="0" borderId="10" xfId="60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vertical="top" wrapText="1"/>
    </xf>
    <xf numFmtId="49" fontId="56" fillId="0" borderId="16" xfId="0" applyNumberFormat="1" applyFont="1" applyBorder="1" applyAlignment="1">
      <alignment vertical="top"/>
    </xf>
    <xf numFmtId="14" fontId="56" fillId="0" borderId="16" xfId="0" applyNumberFormat="1" applyFont="1" applyBorder="1" applyAlignment="1">
      <alignment vertical="top" wrapText="1"/>
    </xf>
    <xf numFmtId="49" fontId="56" fillId="0" borderId="10" xfId="0" applyNumberFormat="1" applyFont="1" applyBorder="1" applyAlignment="1">
      <alignment horizontal="left" vertical="center"/>
    </xf>
    <xf numFmtId="49" fontId="56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/>
    </xf>
    <xf numFmtId="49" fontId="56" fillId="0" borderId="11" xfId="0" applyNumberFormat="1" applyFont="1" applyBorder="1" applyAlignment="1">
      <alignment horizontal="left"/>
    </xf>
    <xf numFmtId="0" fontId="55" fillId="0" borderId="11" xfId="0" applyFont="1" applyBorder="1" applyAlignment="1">
      <alignment/>
    </xf>
    <xf numFmtId="49" fontId="56" fillId="0" borderId="10" xfId="0" applyNumberFormat="1" applyFont="1" applyBorder="1" applyAlignment="1">
      <alignment vertical="top" wrapText="1"/>
    </xf>
    <xf numFmtId="16" fontId="58" fillId="0" borderId="11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3" fontId="55" fillId="0" borderId="10" xfId="6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43" fontId="60" fillId="0" borderId="10" xfId="6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43" fontId="59" fillId="0" borderId="10" xfId="60" applyFont="1" applyBorder="1" applyAlignment="1">
      <alignment horizontal="center" vertical="top" wrapText="1"/>
    </xf>
    <xf numFmtId="0" fontId="58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wrapText="1"/>
    </xf>
    <xf numFmtId="0" fontId="6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3" fillId="0" borderId="0" xfId="0" applyFont="1" applyFill="1" applyAlignment="1">
      <alignment horizontal="center" vertical="top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top"/>
    </xf>
    <xf numFmtId="0" fontId="63" fillId="0" borderId="0" xfId="0" applyNumberFormat="1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5" fillId="0" borderId="0" xfId="0" applyFont="1" applyFill="1" applyAlignment="1">
      <alignment vertical="top"/>
    </xf>
    <xf numFmtId="0" fontId="64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63" fillId="0" borderId="17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vertical="center" wrapText="1"/>
    </xf>
    <xf numFmtId="4" fontId="63" fillId="0" borderId="0" xfId="0" applyNumberFormat="1" applyFont="1" applyFill="1" applyAlignment="1">
      <alignment/>
    </xf>
    <xf numFmtId="171" fontId="63" fillId="0" borderId="0" xfId="0" applyNumberFormat="1" applyFont="1" applyFill="1" applyAlignment="1">
      <alignment/>
    </xf>
    <xf numFmtId="4" fontId="63" fillId="0" borderId="10" xfId="0" applyNumberFormat="1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66" fillId="0" borderId="11" xfId="0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43" fontId="65" fillId="0" borderId="10" xfId="6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68" fillId="0" borderId="10" xfId="60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7" xfId="0" applyNumberFormat="1" applyFont="1" applyFill="1" applyBorder="1" applyAlignment="1">
      <alignment horizontal="right"/>
    </xf>
    <xf numFmtId="0" fontId="63" fillId="0" borderId="18" xfId="0" applyNumberFormat="1" applyFont="1" applyFill="1" applyBorder="1" applyAlignment="1">
      <alignment vertical="center"/>
    </xf>
    <xf numFmtId="0" fontId="63" fillId="0" borderId="19" xfId="0" applyNumberFormat="1" applyFont="1" applyFill="1" applyBorder="1" applyAlignment="1">
      <alignment vertical="center"/>
    </xf>
    <xf numFmtId="0" fontId="63" fillId="0" borderId="24" xfId="0" applyNumberFormat="1" applyFont="1" applyFill="1" applyBorder="1" applyAlignment="1">
      <alignment vertical="center"/>
    </xf>
    <xf numFmtId="0" fontId="63" fillId="0" borderId="25" xfId="0" applyNumberFormat="1" applyFont="1" applyFill="1" applyBorder="1" applyAlignment="1">
      <alignment vertical="center"/>
    </xf>
    <xf numFmtId="0" fontId="63" fillId="0" borderId="26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vertical="center" wrapText="1"/>
    </xf>
    <xf numFmtId="0" fontId="63" fillId="0" borderId="21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3" fillId="0" borderId="22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1" fontId="66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3" fontId="70" fillId="0" borderId="10" xfId="6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horizontal="right" wrapText="1"/>
    </xf>
    <xf numFmtId="0" fontId="65" fillId="0" borderId="22" xfId="0" applyFont="1" applyFill="1" applyBorder="1" applyAlignment="1">
      <alignment horizontal="right" wrapText="1"/>
    </xf>
    <xf numFmtId="0" fontId="65" fillId="0" borderId="24" xfId="0" applyFont="1" applyFill="1" applyBorder="1" applyAlignment="1">
      <alignment horizontal="right" wrapText="1"/>
    </xf>
    <xf numFmtId="0" fontId="65" fillId="0" borderId="26" xfId="0" applyFont="1" applyFill="1" applyBorder="1" applyAlignment="1">
      <alignment horizontal="right" wrapText="1"/>
    </xf>
    <xf numFmtId="179" fontId="66" fillId="0" borderId="0" xfId="0" applyNumberFormat="1" applyFont="1" applyFill="1" applyAlignment="1">
      <alignment/>
    </xf>
    <xf numFmtId="0" fontId="65" fillId="0" borderId="11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left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center" vertical="center"/>
    </xf>
    <xf numFmtId="179" fontId="63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" fontId="63" fillId="0" borderId="10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 wrapText="1"/>
    </xf>
    <xf numFmtId="0" fontId="67" fillId="0" borderId="16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vertical="center" wrapText="1"/>
    </xf>
    <xf numFmtId="0" fontId="66" fillId="0" borderId="18" xfId="0" applyNumberFormat="1" applyFont="1" applyFill="1" applyBorder="1" applyAlignment="1">
      <alignment vertical="center" wrapText="1"/>
    </xf>
    <xf numFmtId="0" fontId="66" fillId="0" borderId="19" xfId="0" applyNumberFormat="1" applyFont="1" applyFill="1" applyBorder="1" applyAlignment="1">
      <alignment vertical="center" wrapText="1"/>
    </xf>
    <xf numFmtId="0" fontId="66" fillId="0" borderId="21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vertical="center" wrapText="1"/>
    </xf>
    <xf numFmtId="0" fontId="66" fillId="0" borderId="22" xfId="0" applyNumberFormat="1" applyFont="1" applyFill="1" applyBorder="1" applyAlignment="1">
      <alignment vertical="center" wrapText="1"/>
    </xf>
    <xf numFmtId="17" fontId="63" fillId="0" borderId="17" xfId="0" applyNumberFormat="1" applyFont="1" applyFill="1" applyBorder="1" applyAlignment="1">
      <alignment horizontal="right"/>
    </xf>
    <xf numFmtId="17" fontId="63" fillId="0" borderId="19" xfId="0" applyNumberFormat="1" applyFont="1" applyFill="1" applyBorder="1" applyAlignment="1">
      <alignment horizontal="right"/>
    </xf>
    <xf numFmtId="17" fontId="63" fillId="0" borderId="24" xfId="0" applyNumberFormat="1" applyFont="1" applyFill="1" applyBorder="1" applyAlignment="1">
      <alignment horizontal="right"/>
    </xf>
    <xf numFmtId="17" fontId="63" fillId="0" borderId="26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" fontId="9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9" fillId="0" borderId="16" xfId="6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/>
    </xf>
    <xf numFmtId="4" fontId="8" fillId="0" borderId="10" xfId="6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0" fontId="70" fillId="0" borderId="27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6" fillId="0" borderId="24" xfId="0" applyNumberFormat="1" applyFont="1" applyFill="1" applyBorder="1" applyAlignment="1">
      <alignment vertical="center" wrapText="1"/>
    </xf>
    <xf numFmtId="0" fontId="66" fillId="0" borderId="25" xfId="0" applyNumberFormat="1" applyFont="1" applyFill="1" applyBorder="1" applyAlignment="1">
      <alignment vertical="center" wrapText="1"/>
    </xf>
    <xf numFmtId="0" fontId="66" fillId="0" borderId="26" xfId="0" applyNumberFormat="1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53" applyNumberFormat="1" applyFont="1" applyFill="1" applyBorder="1" applyAlignment="1">
      <alignment horizontal="center" vertical="center" shrinkToFit="1"/>
      <protection/>
    </xf>
    <xf numFmtId="0" fontId="63" fillId="0" borderId="21" xfId="0" applyFont="1" applyFill="1" applyBorder="1" applyAlignment="1">
      <alignment horizontal="right"/>
    </xf>
    <xf numFmtId="0" fontId="63" fillId="0" borderId="22" xfId="0" applyFont="1" applyFill="1" applyBorder="1" applyAlignment="1">
      <alignment horizontal="right"/>
    </xf>
    <xf numFmtId="0" fontId="63" fillId="0" borderId="24" xfId="0" applyFont="1" applyFill="1" applyBorder="1" applyAlignment="1">
      <alignment horizontal="right"/>
    </xf>
    <xf numFmtId="0" fontId="63" fillId="0" borderId="26" xfId="0" applyFont="1" applyFill="1" applyBorder="1" applyAlignment="1">
      <alignment horizontal="right"/>
    </xf>
    <xf numFmtId="184" fontId="8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/>
    </xf>
    <xf numFmtId="49" fontId="64" fillId="0" borderId="10" xfId="0" applyNumberFormat="1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right" vertical="center" wrapText="1"/>
    </xf>
    <xf numFmtId="0" fontId="66" fillId="0" borderId="18" xfId="0" applyNumberFormat="1" applyFont="1" applyFill="1" applyBorder="1" applyAlignment="1">
      <alignment horizontal="right" vertical="center" wrapText="1"/>
    </xf>
    <xf numFmtId="0" fontId="66" fillId="0" borderId="24" xfId="0" applyNumberFormat="1" applyFont="1" applyFill="1" applyBorder="1" applyAlignment="1">
      <alignment horizontal="right" vertical="center" wrapText="1"/>
    </xf>
    <xf numFmtId="0" fontId="66" fillId="0" borderId="25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63" fillId="0" borderId="19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center" vertical="top" wrapText="1"/>
    </xf>
    <xf numFmtId="0" fontId="63" fillId="0" borderId="21" xfId="0" applyNumberFormat="1" applyFont="1" applyFill="1" applyBorder="1" applyAlignment="1">
      <alignment horizontal="right"/>
    </xf>
    <xf numFmtId="0" fontId="63" fillId="0" borderId="22" xfId="0" applyNumberFormat="1" applyFont="1" applyFill="1" applyBorder="1" applyAlignment="1">
      <alignment horizontal="right"/>
    </xf>
    <xf numFmtId="0" fontId="63" fillId="0" borderId="24" xfId="0" applyNumberFormat="1" applyFont="1" applyFill="1" applyBorder="1" applyAlignment="1">
      <alignment horizontal="right"/>
    </xf>
    <xf numFmtId="0" fontId="63" fillId="0" borderId="26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vertical="top" wrapText="1"/>
    </xf>
    <xf numFmtId="0" fontId="63" fillId="0" borderId="28" xfId="0" applyNumberFormat="1" applyFont="1" applyFill="1" applyBorder="1" applyAlignment="1">
      <alignment horizontal="right" vertical="center"/>
    </xf>
    <xf numFmtId="0" fontId="63" fillId="0" borderId="20" xfId="0" applyNumberFormat="1" applyFont="1" applyFill="1" applyBorder="1" applyAlignment="1">
      <alignment horizontal="right" vertical="center"/>
    </xf>
    <xf numFmtId="0" fontId="63" fillId="0" borderId="23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/>
    </xf>
    <xf numFmtId="0" fontId="65" fillId="0" borderId="16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4" fillId="0" borderId="16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vertical="center" wrapText="1"/>
    </xf>
    <xf numFmtId="0" fontId="63" fillId="0" borderId="19" xfId="0" applyNumberFormat="1" applyFont="1" applyFill="1" applyBorder="1" applyAlignment="1">
      <alignment vertical="center" wrapText="1"/>
    </xf>
    <xf numFmtId="0" fontId="63" fillId="0" borderId="24" xfId="0" applyNumberFormat="1" applyFont="1" applyFill="1" applyBorder="1" applyAlignment="1">
      <alignment vertical="center" wrapText="1"/>
    </xf>
    <xf numFmtId="0" fontId="63" fillId="0" borderId="25" xfId="0" applyNumberFormat="1" applyFont="1" applyFill="1" applyBorder="1" applyAlignment="1">
      <alignment vertical="center" wrapText="1"/>
    </xf>
    <xf numFmtId="0" fontId="63" fillId="0" borderId="26" xfId="0" applyNumberFormat="1" applyFont="1" applyFill="1" applyBorder="1" applyAlignment="1">
      <alignment vertical="center" wrapText="1"/>
    </xf>
    <xf numFmtId="0" fontId="63" fillId="0" borderId="17" xfId="0" applyNumberFormat="1" applyFont="1" applyFill="1" applyBorder="1" applyAlignment="1">
      <alignment horizontal="right" wrapText="1"/>
    </xf>
    <xf numFmtId="0" fontId="63" fillId="0" borderId="16" xfId="0" applyFont="1" applyFill="1" applyBorder="1" applyAlignment="1">
      <alignment horizontal="center" wrapText="1"/>
    </xf>
    <xf numFmtId="0" fontId="75" fillId="0" borderId="10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right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17" fontId="63" fillId="0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right" vertical="center"/>
    </xf>
    <xf numFmtId="0" fontId="63" fillId="0" borderId="23" xfId="0" applyNumberFormat="1" applyFont="1" applyFill="1" applyBorder="1" applyAlignment="1">
      <alignment vertical="center"/>
    </xf>
    <xf numFmtId="0" fontId="65" fillId="0" borderId="27" xfId="0" applyFont="1" applyFill="1" applyBorder="1" applyAlignment="1">
      <alignment horizontal="center" wrapText="1"/>
    </xf>
    <xf numFmtId="0" fontId="63" fillId="0" borderId="18" xfId="0" applyNumberFormat="1" applyFont="1" applyFill="1" applyBorder="1" applyAlignment="1">
      <alignment wrapText="1"/>
    </xf>
    <xf numFmtId="0" fontId="63" fillId="0" borderId="19" xfId="0" applyNumberFormat="1" applyFont="1" applyFill="1" applyBorder="1" applyAlignment="1">
      <alignment wrapText="1"/>
    </xf>
    <xf numFmtId="0" fontId="63" fillId="0" borderId="24" xfId="0" applyNumberFormat="1" applyFont="1" applyFill="1" applyBorder="1" applyAlignment="1">
      <alignment wrapText="1"/>
    </xf>
    <xf numFmtId="0" fontId="63" fillId="0" borderId="25" xfId="0" applyNumberFormat="1" applyFont="1" applyFill="1" applyBorder="1" applyAlignment="1">
      <alignment wrapText="1"/>
    </xf>
    <xf numFmtId="0" fontId="63" fillId="0" borderId="26" xfId="0" applyNumberFormat="1" applyFont="1" applyFill="1" applyBorder="1" applyAlignment="1">
      <alignment wrapText="1"/>
    </xf>
    <xf numFmtId="0" fontId="65" fillId="0" borderId="24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horizontal="right" vertical="center" wrapText="1"/>
    </xf>
    <xf numFmtId="0" fontId="65" fillId="0" borderId="17" xfId="0" applyFont="1" applyFill="1" applyBorder="1" applyAlignment="1">
      <alignment horizontal="right" wrapText="1"/>
    </xf>
    <xf numFmtId="0" fontId="63" fillId="0" borderId="11" xfId="0" applyFont="1" applyFill="1" applyBorder="1" applyAlignment="1">
      <alignment horizontal="center" wrapText="1"/>
    </xf>
    <xf numFmtId="43" fontId="70" fillId="0" borderId="11" xfId="60" applyFont="1" applyFill="1" applyBorder="1" applyAlignment="1">
      <alignment horizontal="center" vertical="center" wrapText="1"/>
    </xf>
    <xf numFmtId="43" fontId="70" fillId="0" borderId="18" xfId="60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right" vertical="center" wrapText="1"/>
    </xf>
    <xf numFmtId="0" fontId="63" fillId="0" borderId="20" xfId="0" applyNumberFormat="1" applyFont="1" applyFill="1" applyBorder="1" applyAlignment="1">
      <alignment vertical="center"/>
    </xf>
    <xf numFmtId="0" fontId="66" fillId="0" borderId="18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22" xfId="0" applyFont="1" applyFill="1" applyBorder="1" applyAlignment="1">
      <alignment vertical="center" wrapText="1"/>
    </xf>
    <xf numFmtId="0" fontId="66" fillId="0" borderId="25" xfId="0" applyFont="1" applyFill="1" applyBorder="1" applyAlignment="1">
      <alignment vertical="center" wrapText="1"/>
    </xf>
    <xf numFmtId="0" fontId="66" fillId="0" borderId="26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right" wrapText="1"/>
    </xf>
    <xf numFmtId="0" fontId="63" fillId="0" borderId="17" xfId="0" applyFont="1" applyFill="1" applyBorder="1" applyAlignment="1">
      <alignment vertical="center"/>
    </xf>
    <xf numFmtId="0" fontId="63" fillId="0" borderId="17" xfId="0" applyFont="1" applyFill="1" applyBorder="1" applyAlignment="1">
      <alignment horizontal="center" wrapText="1"/>
    </xf>
    <xf numFmtId="0" fontId="63" fillId="0" borderId="24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vertical="top" wrapText="1"/>
    </xf>
    <xf numFmtId="0" fontId="73" fillId="0" borderId="16" xfId="0" applyNumberFormat="1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vertical="center" wrapText="1"/>
    </xf>
    <xf numFmtId="0" fontId="66" fillId="0" borderId="23" xfId="0" applyFont="1" applyFill="1" applyBorder="1" applyAlignment="1">
      <alignment vertical="center" wrapText="1"/>
    </xf>
    <xf numFmtId="0" fontId="66" fillId="0" borderId="20" xfId="0" applyFont="1" applyFill="1" applyBorder="1" applyAlignment="1">
      <alignment horizontal="right" vertical="center" wrapText="1"/>
    </xf>
    <xf numFmtId="17" fontId="66" fillId="0" borderId="17" xfId="0" applyNumberFormat="1" applyFont="1" applyFill="1" applyBorder="1" applyAlignment="1">
      <alignment vertical="center"/>
    </xf>
    <xf numFmtId="17" fontId="66" fillId="0" borderId="18" xfId="0" applyNumberFormat="1" applyFont="1" applyFill="1" applyBorder="1" applyAlignment="1">
      <alignment vertical="center"/>
    </xf>
    <xf numFmtId="17" fontId="66" fillId="0" borderId="19" xfId="0" applyNumberFormat="1" applyFont="1" applyFill="1" applyBorder="1" applyAlignment="1">
      <alignment vertical="center"/>
    </xf>
    <xf numFmtId="17" fontId="66" fillId="0" borderId="21" xfId="0" applyNumberFormat="1" applyFont="1" applyFill="1" applyBorder="1" applyAlignment="1">
      <alignment vertical="center"/>
    </xf>
    <xf numFmtId="17" fontId="66" fillId="0" borderId="0" xfId="0" applyNumberFormat="1" applyFont="1" applyFill="1" applyBorder="1" applyAlignment="1">
      <alignment vertical="center"/>
    </xf>
    <xf numFmtId="17" fontId="66" fillId="0" borderId="22" xfId="0" applyNumberFormat="1" applyFont="1" applyFill="1" applyBorder="1" applyAlignment="1">
      <alignment vertical="center"/>
    </xf>
    <xf numFmtId="17" fontId="66" fillId="0" borderId="24" xfId="0" applyNumberFormat="1" applyFont="1" applyFill="1" applyBorder="1" applyAlignment="1">
      <alignment vertical="center"/>
    </xf>
    <xf numFmtId="17" fontId="66" fillId="0" borderId="25" xfId="0" applyNumberFormat="1" applyFont="1" applyFill="1" applyBorder="1" applyAlignment="1">
      <alignment vertical="center"/>
    </xf>
    <xf numFmtId="17" fontId="66" fillId="0" borderId="26" xfId="0" applyNumberFormat="1" applyFont="1" applyFill="1" applyBorder="1" applyAlignment="1">
      <alignment vertical="center"/>
    </xf>
    <xf numFmtId="0" fontId="63" fillId="0" borderId="27" xfId="0" applyFont="1" applyFill="1" applyBorder="1" applyAlignment="1">
      <alignment horizontal="center" wrapText="1"/>
    </xf>
    <xf numFmtId="17" fontId="63" fillId="0" borderId="17" xfId="0" applyNumberFormat="1" applyFont="1" applyFill="1" applyBorder="1" applyAlignment="1">
      <alignment vertical="center"/>
    </xf>
    <xf numFmtId="17" fontId="63" fillId="0" borderId="19" xfId="0" applyNumberFormat="1" applyFont="1" applyFill="1" applyBorder="1" applyAlignment="1">
      <alignment vertical="center"/>
    </xf>
    <xf numFmtId="17" fontId="63" fillId="0" borderId="22" xfId="0" applyNumberFormat="1" applyFont="1" applyFill="1" applyBorder="1" applyAlignment="1">
      <alignment vertical="center"/>
    </xf>
    <xf numFmtId="17" fontId="63" fillId="0" borderId="24" xfId="0" applyNumberFormat="1" applyFont="1" applyFill="1" applyBorder="1" applyAlignment="1">
      <alignment vertical="center"/>
    </xf>
    <xf numFmtId="17" fontId="63" fillId="0" borderId="26" xfId="0" applyNumberFormat="1" applyFont="1" applyFill="1" applyBorder="1" applyAlignment="1">
      <alignment vertical="center"/>
    </xf>
    <xf numFmtId="17" fontId="63" fillId="0" borderId="18" xfId="0" applyNumberFormat="1" applyFont="1" applyFill="1" applyBorder="1" applyAlignment="1">
      <alignment vertical="center"/>
    </xf>
    <xf numFmtId="17" fontId="63" fillId="0" borderId="21" xfId="0" applyNumberFormat="1" applyFont="1" applyFill="1" applyBorder="1" applyAlignment="1">
      <alignment horizontal="right" vertical="top"/>
    </xf>
    <xf numFmtId="0" fontId="63" fillId="0" borderId="0" xfId="0" applyFont="1" applyFill="1" applyAlignment="1">
      <alignment horizontal="center" wrapText="1"/>
    </xf>
    <xf numFmtId="0" fontId="63" fillId="0" borderId="18" xfId="0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right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43" fontId="70" fillId="0" borderId="16" xfId="6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wrapText="1"/>
    </xf>
    <xf numFmtId="0" fontId="63" fillId="0" borderId="18" xfId="0" applyFont="1" applyFill="1" applyBorder="1" applyAlignment="1">
      <alignment horizontal="center" vertical="center"/>
    </xf>
    <xf numFmtId="0" fontId="63" fillId="0" borderId="25" xfId="0" applyNumberFormat="1" applyFont="1" applyFill="1" applyBorder="1" applyAlignment="1">
      <alignment horizontal="right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3" fontId="7" fillId="0" borderId="10" xfId="6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wrapText="1"/>
    </xf>
    <xf numFmtId="49" fontId="65" fillId="0" borderId="16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/>
    </xf>
    <xf numFmtId="49" fontId="63" fillId="0" borderId="28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17" fontId="63" fillId="0" borderId="10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wrapText="1"/>
    </xf>
    <xf numFmtId="183" fontId="63" fillId="0" borderId="0" xfId="0" applyNumberFormat="1" applyFont="1" applyFill="1" applyAlignment="1">
      <alignment/>
    </xf>
    <xf numFmtId="49" fontId="7" fillId="0" borderId="16" xfId="0" applyNumberFormat="1" applyFont="1" applyFill="1" applyBorder="1" applyAlignment="1">
      <alignment horizontal="center" vertical="center" shrinkToFit="1"/>
    </xf>
    <xf numFmtId="1" fontId="63" fillId="0" borderId="0" xfId="0" applyNumberFormat="1" applyFont="1" applyFill="1" applyAlignment="1">
      <alignment/>
    </xf>
    <xf numFmtId="14" fontId="73" fillId="0" borderId="10" xfId="0" applyNumberFormat="1" applyFont="1" applyBorder="1" applyAlignment="1">
      <alignment horizontal="center" vertical="center"/>
    </xf>
    <xf numFmtId="0" fontId="65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left" vertical="top"/>
    </xf>
    <xf numFmtId="0" fontId="66" fillId="0" borderId="10" xfId="0" applyFont="1" applyFill="1" applyBorder="1" applyAlignment="1">
      <alignment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left" vertical="center" wrapText="1"/>
    </xf>
    <xf numFmtId="0" fontId="69" fillId="0" borderId="23" xfId="0" applyFont="1" applyFill="1" applyBorder="1" applyAlignment="1">
      <alignment horizontal="left" vertical="center" wrapText="1"/>
    </xf>
    <xf numFmtId="0" fontId="68" fillId="0" borderId="28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9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right" wrapText="1"/>
    </xf>
    <xf numFmtId="49" fontId="65" fillId="0" borderId="10" xfId="0" applyNumberFormat="1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49" fontId="66" fillId="0" borderId="16" xfId="0" applyNumberFormat="1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  <xf numFmtId="49" fontId="63" fillId="0" borderId="16" xfId="0" applyNumberFormat="1" applyFont="1" applyFill="1" applyBorder="1" applyAlignment="1">
      <alignment horizontal="left" vertical="center" wrapText="1"/>
    </xf>
    <xf numFmtId="49" fontId="63" fillId="0" borderId="27" xfId="0" applyNumberFormat="1" applyFont="1" applyFill="1" applyBorder="1" applyAlignment="1">
      <alignment horizontal="left" vertical="center" wrapText="1"/>
    </xf>
    <xf numFmtId="49" fontId="63" fillId="0" borderId="11" xfId="0" applyNumberFormat="1" applyFont="1" applyFill="1" applyBorder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49" fontId="63" fillId="0" borderId="16" xfId="0" applyNumberFormat="1" applyFont="1" applyFill="1" applyBorder="1" applyAlignment="1">
      <alignment horizontal="left" vertical="center"/>
    </xf>
    <xf numFmtId="49" fontId="63" fillId="0" borderId="27" xfId="0" applyNumberFormat="1" applyFont="1" applyFill="1" applyBorder="1" applyAlignment="1">
      <alignment horizontal="left" vertical="center"/>
    </xf>
    <xf numFmtId="49" fontId="63" fillId="0" borderId="11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vertical="center"/>
    </xf>
    <xf numFmtId="49" fontId="65" fillId="0" borderId="27" xfId="0" applyNumberFormat="1" applyFont="1" applyFill="1" applyBorder="1" applyAlignment="1">
      <alignment vertical="center"/>
    </xf>
    <xf numFmtId="49" fontId="65" fillId="0" borderId="11" xfId="0" applyNumberFormat="1" applyFont="1" applyFill="1" applyBorder="1" applyAlignment="1">
      <alignment vertical="center"/>
    </xf>
    <xf numFmtId="0" fontId="67" fillId="0" borderId="28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 vertical="center" wrapText="1"/>
    </xf>
    <xf numFmtId="49" fontId="65" fillId="0" borderId="27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4" fontId="68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16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183" fontId="68" fillId="0" borderId="10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49" fontId="68" fillId="0" borderId="28" xfId="0" applyNumberFormat="1" applyFont="1" applyFill="1" applyBorder="1" applyAlignment="1">
      <alignment horizontal="center" vertical="center" wrapText="1"/>
    </xf>
    <xf numFmtId="17" fontId="63" fillId="0" borderId="21" xfId="0" applyNumberFormat="1" applyFont="1" applyFill="1" applyBorder="1" applyAlignment="1">
      <alignment vertical="center"/>
    </xf>
    <xf numFmtId="17" fontId="63" fillId="0" borderId="2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wrapText="1"/>
    </xf>
    <xf numFmtId="49" fontId="68" fillId="0" borderId="16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65" fillId="0" borderId="27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right" vertical="center"/>
    </xf>
    <xf numFmtId="0" fontId="63" fillId="0" borderId="18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63" fillId="0" borderId="27" xfId="0" applyNumberFormat="1" applyFont="1" applyFill="1" applyBorder="1" applyAlignment="1">
      <alignment vertical="center" wrapText="1"/>
    </xf>
    <xf numFmtId="49" fontId="63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right"/>
    </xf>
    <xf numFmtId="0" fontId="63" fillId="0" borderId="17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64" fillId="0" borderId="28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7" fillId="0" borderId="28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49" fontId="63" fillId="0" borderId="16" xfId="0" applyNumberFormat="1" applyFont="1" applyFill="1" applyBorder="1" applyAlignment="1">
      <alignment vertical="center"/>
    </xf>
    <xf numFmtId="49" fontId="63" fillId="0" borderId="11" xfId="0" applyNumberFormat="1" applyFont="1" applyFill="1" applyBorder="1" applyAlignment="1">
      <alignment vertical="center"/>
    </xf>
    <xf numFmtId="179" fontId="63" fillId="0" borderId="10" xfId="0" applyNumberFormat="1" applyFont="1" applyFill="1" applyBorder="1" applyAlignment="1">
      <alignment horizontal="center" vertical="center" wrapText="1"/>
    </xf>
    <xf numFmtId="183" fontId="67" fillId="0" borderId="10" xfId="0" applyNumberFormat="1" applyFont="1" applyFill="1" applyBorder="1" applyAlignment="1">
      <alignment horizontal="center" vertical="center" wrapText="1"/>
    </xf>
    <xf numFmtId="49" fontId="67" fillId="0" borderId="28" xfId="0" applyNumberFormat="1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center"/>
    </xf>
    <xf numFmtId="183" fontId="1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17" fontId="63" fillId="0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horizontal="right" vertical="center"/>
    </xf>
    <xf numFmtId="0" fontId="65" fillId="0" borderId="27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wrapText="1"/>
    </xf>
    <xf numFmtId="0" fontId="63" fillId="0" borderId="19" xfId="0" applyFont="1" applyFill="1" applyBorder="1" applyAlignment="1">
      <alignment wrapText="1"/>
    </xf>
    <xf numFmtId="0" fontId="63" fillId="0" borderId="21" xfId="0" applyFont="1" applyFill="1" applyBorder="1" applyAlignment="1">
      <alignment wrapText="1"/>
    </xf>
    <xf numFmtId="0" fontId="63" fillId="0" borderId="22" xfId="0" applyFont="1" applyFill="1" applyBorder="1" applyAlignment="1">
      <alignment wrapText="1"/>
    </xf>
    <xf numFmtId="0" fontId="65" fillId="0" borderId="10" xfId="0" applyFont="1" applyFill="1" applyBorder="1" applyAlignment="1">
      <alignment vertical="center" wrapText="1"/>
    </xf>
    <xf numFmtId="0" fontId="63" fillId="0" borderId="18" xfId="0" applyNumberFormat="1" applyFont="1" applyFill="1" applyBorder="1" applyAlignment="1">
      <alignment horizontal="right"/>
    </xf>
    <xf numFmtId="0" fontId="63" fillId="0" borderId="25" xfId="0" applyNumberFormat="1" applyFont="1" applyFill="1" applyBorder="1" applyAlignment="1">
      <alignment horizontal="right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28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23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75" fillId="0" borderId="16" xfId="0" applyNumberFormat="1" applyFont="1" applyFill="1" applyBorder="1" applyAlignment="1">
      <alignment horizontal="center" vertical="center" wrapText="1"/>
    </xf>
    <xf numFmtId="0" fontId="75" fillId="0" borderId="27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27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27" xfId="0" applyNumberFormat="1" applyFont="1" applyFill="1" applyBorder="1" applyAlignment="1">
      <alignment horizontal="center" vertical="center"/>
    </xf>
    <xf numFmtId="49" fontId="70" fillId="0" borderId="16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27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0" fontId="67" fillId="0" borderId="24" xfId="0" applyNumberFormat="1" applyFont="1" applyFill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3" fillId="0" borderId="19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" fontId="7" fillId="0" borderId="16" xfId="60" applyNumberFormat="1" applyFont="1" applyFill="1" applyBorder="1" applyAlignment="1">
      <alignment horizontal="center" vertical="center" wrapText="1"/>
    </xf>
    <xf numFmtId="4" fontId="7" fillId="0" borderId="11" xfId="60" applyNumberFormat="1" applyFont="1" applyFill="1" applyBorder="1" applyAlignment="1">
      <alignment horizontal="center" vertical="center" wrapText="1"/>
    </xf>
    <xf numFmtId="0" fontId="67" fillId="0" borderId="16" xfId="0" applyNumberFormat="1" applyFont="1" applyFill="1" applyBorder="1" applyAlignment="1">
      <alignment horizontal="center" vertical="center" wrapText="1"/>
    </xf>
    <xf numFmtId="0" fontId="67" fillId="0" borderId="27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center" vertical="center" wrapText="1"/>
    </xf>
    <xf numFmtId="0" fontId="63" fillId="0" borderId="27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27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49" fontId="63" fillId="0" borderId="28" xfId="0" applyNumberFormat="1" applyFont="1" applyFill="1" applyBorder="1" applyAlignment="1">
      <alignment horizontal="center" vertical="center"/>
    </xf>
    <xf numFmtId="49" fontId="63" fillId="0" borderId="23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/>
    </xf>
    <xf numFmtId="0" fontId="63" fillId="0" borderId="25" xfId="0" applyNumberFormat="1" applyFont="1" applyFill="1" applyBorder="1" applyAlignment="1">
      <alignment horizontal="center" vertical="center"/>
    </xf>
    <xf numFmtId="0" fontId="63" fillId="0" borderId="26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27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3" fillId="0" borderId="28" xfId="0" applyNumberFormat="1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20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/>
    </xf>
    <xf numFmtId="2" fontId="71" fillId="0" borderId="16" xfId="0" applyNumberFormat="1" applyFont="1" applyFill="1" applyBorder="1" applyAlignment="1">
      <alignment horizontal="center" vertical="center" wrapText="1"/>
    </xf>
    <xf numFmtId="2" fontId="71" fillId="0" borderId="11" xfId="0" applyNumberFormat="1" applyFont="1" applyFill="1" applyBorder="1" applyAlignment="1">
      <alignment horizontal="center" vertical="center" wrapText="1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27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49" fontId="70" fillId="0" borderId="10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63" fillId="0" borderId="25" xfId="0" applyNumberFormat="1" applyFont="1" applyFill="1" applyBorder="1" applyAlignment="1">
      <alignment horizontal="center" vertical="center" wrapText="1"/>
    </xf>
    <xf numFmtId="0" fontId="63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71" fillId="0" borderId="16" xfId="0" applyFont="1" applyFill="1" applyBorder="1" applyAlignment="1">
      <alignment horizontal="left" vertical="center" wrapText="1"/>
    </xf>
    <xf numFmtId="0" fontId="71" fillId="0" borderId="27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horizont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49" fontId="63" fillId="0" borderId="28" xfId="0" applyNumberFormat="1" applyFont="1" applyFill="1" applyBorder="1" applyAlignment="1">
      <alignment horizontal="center" vertical="center" wrapText="1"/>
    </xf>
    <xf numFmtId="49" fontId="63" fillId="0" borderId="23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25" xfId="0" applyFont="1" applyFill="1" applyBorder="1" applyAlignment="1">
      <alignment horizontal="left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70" fillId="0" borderId="16" xfId="0" applyNumberFormat="1" applyFont="1" applyFill="1" applyBorder="1" applyAlignment="1">
      <alignment horizontal="center" vertical="center" wrapText="1"/>
    </xf>
    <xf numFmtId="49" fontId="70" fillId="0" borderId="27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17" fontId="63" fillId="0" borderId="17" xfId="0" applyNumberFormat="1" applyFont="1" applyFill="1" applyBorder="1" applyAlignment="1">
      <alignment horizontal="center" vertical="center"/>
    </xf>
    <xf numFmtId="17" fontId="63" fillId="0" borderId="19" xfId="0" applyNumberFormat="1" applyFont="1" applyFill="1" applyBorder="1" applyAlignment="1">
      <alignment horizontal="center" vertical="center"/>
    </xf>
    <xf numFmtId="17" fontId="63" fillId="0" borderId="24" xfId="0" applyNumberFormat="1" applyFont="1" applyFill="1" applyBorder="1" applyAlignment="1">
      <alignment horizontal="center" vertical="center"/>
    </xf>
    <xf numFmtId="17" fontId="63" fillId="0" borderId="26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2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17" fontId="63" fillId="0" borderId="10" xfId="0" applyNumberFormat="1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179" fontId="63" fillId="0" borderId="10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49" fontId="68" fillId="0" borderId="16" xfId="0" applyNumberFormat="1" applyFont="1" applyFill="1" applyBorder="1" applyAlignment="1">
      <alignment horizontal="left" vertical="center" wrapText="1"/>
    </xf>
    <xf numFmtId="49" fontId="68" fillId="0" borderId="11" xfId="0" applyNumberFormat="1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27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4" fontId="69" fillId="0" borderId="10" xfId="0" applyNumberFormat="1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left" vertical="center" wrapText="1"/>
    </xf>
    <xf numFmtId="49" fontId="68" fillId="0" borderId="27" xfId="0" applyNumberFormat="1" applyFont="1" applyFill="1" applyBorder="1" applyAlignment="1">
      <alignment horizontal="left" vertical="center" wrapText="1"/>
    </xf>
    <xf numFmtId="49" fontId="70" fillId="0" borderId="16" xfId="0" applyNumberFormat="1" applyFont="1" applyFill="1" applyBorder="1" applyAlignment="1">
      <alignment horizontal="left" vertical="center" wrapText="1"/>
    </xf>
    <xf numFmtId="49" fontId="70" fillId="0" borderId="27" xfId="0" applyNumberFormat="1" applyFont="1" applyFill="1" applyBorder="1" applyAlignment="1">
      <alignment horizontal="left" vertical="center" wrapText="1"/>
    </xf>
    <xf numFmtId="49" fontId="70" fillId="0" borderId="1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5" fillId="0" borderId="23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49" fontId="67" fillId="0" borderId="27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49" fontId="68" fillId="0" borderId="27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wrapText="1"/>
    </xf>
    <xf numFmtId="49" fontId="65" fillId="0" borderId="27" xfId="0" applyNumberFormat="1" applyFont="1" applyFill="1" applyBorder="1" applyAlignment="1">
      <alignment horizontal="left" vertical="center" wrapText="1"/>
    </xf>
    <xf numFmtId="49" fontId="63" fillId="0" borderId="11" xfId="0" applyNumberFormat="1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0" fontId="66" fillId="0" borderId="25" xfId="0" applyNumberFormat="1" applyFont="1" applyFill="1" applyBorder="1" applyAlignment="1">
      <alignment horizontal="center" vertical="center" wrapText="1"/>
    </xf>
    <xf numFmtId="0" fontId="66" fillId="0" borderId="2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16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9" fontId="55" fillId="0" borderId="16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6" fillId="0" borderId="16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8"/>
  <sheetViews>
    <sheetView showGridLines="0" tabSelected="1" zoomScale="60" zoomScaleNormal="60" zoomScaleSheetLayoutView="20" zoomScalePageLayoutView="0" workbookViewId="0" topLeftCell="A1">
      <selection activeCell="N3" sqref="N3:Q3"/>
    </sheetView>
  </sheetViews>
  <sheetFormatPr defaultColWidth="9.140625" defaultRowHeight="15"/>
  <cols>
    <col min="1" max="1" width="4.28125" style="119" customWidth="1"/>
    <col min="2" max="2" width="13.00390625" style="116" customWidth="1"/>
    <col min="3" max="3" width="20.57421875" style="122" customWidth="1"/>
    <col min="4" max="4" width="39.421875" style="122" customWidth="1"/>
    <col min="5" max="5" width="14.8515625" style="122" customWidth="1"/>
    <col min="6" max="6" width="10.57421875" style="116" customWidth="1"/>
    <col min="7" max="7" width="8.140625" style="116" customWidth="1"/>
    <col min="8" max="8" width="6.8515625" style="116" customWidth="1"/>
    <col min="9" max="9" width="26.57421875" style="116" customWidth="1"/>
    <col min="10" max="10" width="7.8515625" style="116" customWidth="1"/>
    <col min="11" max="11" width="22.7109375" style="117" customWidth="1"/>
    <col min="12" max="12" width="22.421875" style="118" customWidth="1"/>
    <col min="13" max="13" width="15.140625" style="118" hidden="1" customWidth="1"/>
    <col min="14" max="14" width="33.421875" style="121" customWidth="1"/>
    <col min="15" max="15" width="12.28125" style="121" customWidth="1"/>
    <col min="16" max="16" width="9.421875" style="121" customWidth="1"/>
    <col min="17" max="17" width="15.421875" style="122" customWidth="1"/>
    <col min="18" max="18" width="16.7109375" style="119" customWidth="1"/>
    <col min="19" max="19" width="5.28125" style="119" customWidth="1"/>
    <col min="20" max="20" width="25.28125" style="119" bestFit="1" customWidth="1"/>
    <col min="21" max="21" width="27.28125" style="119" customWidth="1"/>
    <col min="22" max="22" width="17.140625" style="119" bestFit="1" customWidth="1"/>
    <col min="23" max="16384" width="9.140625" style="119" customWidth="1"/>
  </cols>
  <sheetData>
    <row r="1" spans="14:17" ht="23.25">
      <c r="N1" s="744" t="s">
        <v>624</v>
      </c>
      <c r="O1" s="745"/>
      <c r="P1" s="745"/>
      <c r="Q1" s="745"/>
    </row>
    <row r="2" spans="14:17" ht="52.5" customHeight="1">
      <c r="N2" s="689" t="s">
        <v>625</v>
      </c>
      <c r="O2" s="689"/>
      <c r="P2" s="689"/>
      <c r="Q2" s="689"/>
    </row>
    <row r="3" spans="14:17" ht="39.75" customHeight="1">
      <c r="N3" s="689" t="s">
        <v>634</v>
      </c>
      <c r="O3" s="689"/>
      <c r="P3" s="689"/>
      <c r="Q3" s="689"/>
    </row>
    <row r="4" spans="2:18" ht="23.25">
      <c r="B4" s="746" t="s">
        <v>623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</row>
    <row r="5" spans="8:12" ht="30" customHeight="1">
      <c r="H5" s="116" t="s">
        <v>386</v>
      </c>
      <c r="L5" s="120"/>
    </row>
    <row r="6" spans="2:13" ht="29.25" customHeight="1">
      <c r="B6" s="123" t="s">
        <v>23</v>
      </c>
      <c r="C6" s="476"/>
      <c r="I6" s="124" t="s">
        <v>26</v>
      </c>
      <c r="M6" s="116"/>
    </row>
    <row r="7" spans="2:13" ht="40.5" customHeight="1">
      <c r="B7" s="476" t="s">
        <v>416</v>
      </c>
      <c r="C7" s="476"/>
      <c r="I7" s="477" t="s">
        <v>299</v>
      </c>
      <c r="L7" s="124"/>
      <c r="M7" s="116"/>
    </row>
    <row r="8" spans="2:18" ht="96" customHeight="1">
      <c r="B8" s="728" t="s">
        <v>0</v>
      </c>
      <c r="C8" s="747" t="s">
        <v>10</v>
      </c>
      <c r="D8" s="729" t="s">
        <v>345</v>
      </c>
      <c r="E8" s="729" t="s">
        <v>289</v>
      </c>
      <c r="F8" s="728" t="s">
        <v>223</v>
      </c>
      <c r="G8" s="728"/>
      <c r="H8" s="728"/>
      <c r="I8" s="728"/>
      <c r="J8" s="728"/>
      <c r="K8" s="731" t="s">
        <v>224</v>
      </c>
      <c r="L8" s="728" t="s">
        <v>217</v>
      </c>
      <c r="M8" s="313" t="s">
        <v>22</v>
      </c>
      <c r="N8" s="733" t="s">
        <v>423</v>
      </c>
      <c r="O8" s="733"/>
      <c r="P8" s="733"/>
      <c r="Q8" s="728" t="s">
        <v>424</v>
      </c>
      <c r="R8" s="728"/>
    </row>
    <row r="9" spans="2:18" ht="41.25" customHeight="1">
      <c r="B9" s="728"/>
      <c r="C9" s="748"/>
      <c r="D9" s="729"/>
      <c r="E9" s="729"/>
      <c r="F9" s="728" t="s">
        <v>218</v>
      </c>
      <c r="G9" s="728" t="s">
        <v>219</v>
      </c>
      <c r="H9" s="728" t="s">
        <v>220</v>
      </c>
      <c r="I9" s="728" t="s">
        <v>221</v>
      </c>
      <c r="J9" s="728" t="s">
        <v>222</v>
      </c>
      <c r="K9" s="731"/>
      <c r="L9" s="728"/>
      <c r="M9" s="314"/>
      <c r="N9" s="733" t="s">
        <v>225</v>
      </c>
      <c r="O9" s="733" t="s">
        <v>226</v>
      </c>
      <c r="P9" s="733" t="s">
        <v>227</v>
      </c>
      <c r="Q9" s="732" t="s">
        <v>425</v>
      </c>
      <c r="R9" s="732" t="s">
        <v>426</v>
      </c>
    </row>
    <row r="10" spans="2:18" ht="113.25" customHeight="1">
      <c r="B10" s="728"/>
      <c r="C10" s="749"/>
      <c r="D10" s="729"/>
      <c r="E10" s="729"/>
      <c r="F10" s="728"/>
      <c r="G10" s="728"/>
      <c r="H10" s="728"/>
      <c r="I10" s="728"/>
      <c r="J10" s="728"/>
      <c r="K10" s="731"/>
      <c r="L10" s="728"/>
      <c r="M10" s="314"/>
      <c r="N10" s="733"/>
      <c r="O10" s="733"/>
      <c r="P10" s="733"/>
      <c r="Q10" s="732"/>
      <c r="R10" s="732"/>
    </row>
    <row r="11" spans="2:18" ht="23.25">
      <c r="B11" s="126">
        <v>1</v>
      </c>
      <c r="C11" s="211"/>
      <c r="D11" s="211">
        <v>2</v>
      </c>
      <c r="E11" s="211">
        <v>3</v>
      </c>
      <c r="F11" s="127">
        <v>4</v>
      </c>
      <c r="G11" s="127">
        <v>5</v>
      </c>
      <c r="H11" s="127">
        <v>6</v>
      </c>
      <c r="I11" s="127">
        <v>7</v>
      </c>
      <c r="J11" s="127">
        <v>8</v>
      </c>
      <c r="K11" s="125">
        <v>9</v>
      </c>
      <c r="L11" s="127">
        <v>10</v>
      </c>
      <c r="M11" s="128"/>
      <c r="N11" s="129">
        <v>11</v>
      </c>
      <c r="O11" s="129">
        <v>12</v>
      </c>
      <c r="P11" s="129">
        <v>13</v>
      </c>
      <c r="Q11" s="128">
        <v>14</v>
      </c>
      <c r="R11" s="128">
        <v>15</v>
      </c>
    </row>
    <row r="12" spans="2:18" ht="72.75" customHeight="1">
      <c r="B12" s="751" t="s">
        <v>418</v>
      </c>
      <c r="C12" s="750" t="s">
        <v>417</v>
      </c>
      <c r="D12" s="750" t="s">
        <v>26</v>
      </c>
      <c r="E12" s="486" t="s">
        <v>292</v>
      </c>
      <c r="F12" s="478"/>
      <c r="G12" s="478"/>
      <c r="H12" s="478"/>
      <c r="I12" s="478"/>
      <c r="J12" s="478"/>
      <c r="K12" s="130">
        <f>K13+K15+K16</f>
        <v>3152971.6999999997</v>
      </c>
      <c r="L12" s="131"/>
      <c r="M12" s="132"/>
      <c r="N12" s="132"/>
      <c r="O12" s="132"/>
      <c r="P12" s="132"/>
      <c r="Q12" s="132"/>
      <c r="R12" s="133"/>
    </row>
    <row r="13" spans="2:21" ht="144" customHeight="1">
      <c r="B13" s="752"/>
      <c r="C13" s="750"/>
      <c r="D13" s="750"/>
      <c r="E13" s="486" t="s">
        <v>419</v>
      </c>
      <c r="F13" s="135" t="s">
        <v>352</v>
      </c>
      <c r="G13" s="136" t="s">
        <v>352</v>
      </c>
      <c r="H13" s="136" t="s">
        <v>352</v>
      </c>
      <c r="I13" s="136" t="s">
        <v>352</v>
      </c>
      <c r="J13" s="137" t="s">
        <v>352</v>
      </c>
      <c r="K13" s="138">
        <f>K18+K163+K220</f>
        <v>1774618.2999999998</v>
      </c>
      <c r="L13" s="139"/>
      <c r="M13" s="140"/>
      <c r="N13" s="140"/>
      <c r="O13" s="140"/>
      <c r="P13" s="140"/>
      <c r="Q13" s="140"/>
      <c r="R13" s="141"/>
      <c r="S13" s="142"/>
      <c r="T13" s="143"/>
      <c r="U13" s="143"/>
    </row>
    <row r="14" spans="2:20" ht="162.75" customHeight="1">
      <c r="B14" s="752"/>
      <c r="C14" s="750"/>
      <c r="D14" s="750"/>
      <c r="E14" s="486" t="s">
        <v>420</v>
      </c>
      <c r="F14" s="135" t="s">
        <v>352</v>
      </c>
      <c r="G14" s="136" t="s">
        <v>352</v>
      </c>
      <c r="H14" s="136" t="s">
        <v>352</v>
      </c>
      <c r="I14" s="136" t="s">
        <v>352</v>
      </c>
      <c r="J14" s="137" t="s">
        <v>352</v>
      </c>
      <c r="K14" s="138">
        <f>K19+K164</f>
        <v>442466.3</v>
      </c>
      <c r="L14" s="139"/>
      <c r="M14" s="140"/>
      <c r="N14" s="140"/>
      <c r="O14" s="140"/>
      <c r="P14" s="140"/>
      <c r="Q14" s="140"/>
      <c r="R14" s="141"/>
      <c r="S14" s="143"/>
      <c r="T14" s="144"/>
    </row>
    <row r="15" spans="2:21" ht="120" customHeight="1">
      <c r="B15" s="752"/>
      <c r="C15" s="750"/>
      <c r="D15" s="750"/>
      <c r="E15" s="486" t="s">
        <v>421</v>
      </c>
      <c r="F15" s="135" t="s">
        <v>352</v>
      </c>
      <c r="G15" s="136" t="s">
        <v>352</v>
      </c>
      <c r="H15" s="136" t="s">
        <v>352</v>
      </c>
      <c r="I15" s="136" t="s">
        <v>352</v>
      </c>
      <c r="J15" s="137" t="s">
        <v>352</v>
      </c>
      <c r="K15" s="138">
        <f>K20+K165</f>
        <v>7463.400000000001</v>
      </c>
      <c r="L15" s="139"/>
      <c r="M15" s="140"/>
      <c r="N15" s="140"/>
      <c r="O15" s="140" t="s">
        <v>352</v>
      </c>
      <c r="P15" s="140"/>
      <c r="Q15" s="140"/>
      <c r="R15" s="141"/>
      <c r="T15" s="142"/>
      <c r="U15" s="145"/>
    </row>
    <row r="16" spans="2:20" ht="159" customHeight="1">
      <c r="B16" s="753"/>
      <c r="C16" s="750"/>
      <c r="D16" s="750"/>
      <c r="E16" s="569" t="s">
        <v>422</v>
      </c>
      <c r="F16" s="135" t="s">
        <v>352</v>
      </c>
      <c r="G16" s="136" t="s">
        <v>352</v>
      </c>
      <c r="H16" s="136" t="s">
        <v>352</v>
      </c>
      <c r="I16" s="136" t="s">
        <v>352</v>
      </c>
      <c r="J16" s="137" t="s">
        <v>352</v>
      </c>
      <c r="K16" s="138">
        <f>K21</f>
        <v>1370890</v>
      </c>
      <c r="L16" s="139"/>
      <c r="M16" s="140"/>
      <c r="N16" s="140"/>
      <c r="O16" s="140"/>
      <c r="P16" s="140"/>
      <c r="Q16" s="140"/>
      <c r="R16" s="141"/>
      <c r="S16" s="142"/>
      <c r="T16" s="142"/>
    </row>
    <row r="17" spans="2:20" s="148" customFormat="1" ht="54" customHeight="1">
      <c r="B17" s="754" t="s">
        <v>427</v>
      </c>
      <c r="C17" s="808" t="s">
        <v>11</v>
      </c>
      <c r="D17" s="811" t="s">
        <v>428</v>
      </c>
      <c r="E17" s="481" t="s">
        <v>292</v>
      </c>
      <c r="F17" s="450" t="s">
        <v>204</v>
      </c>
      <c r="G17" s="450" t="s">
        <v>204</v>
      </c>
      <c r="H17" s="450" t="s">
        <v>204</v>
      </c>
      <c r="I17" s="450" t="s">
        <v>204</v>
      </c>
      <c r="J17" s="479" t="s">
        <v>204</v>
      </c>
      <c r="K17" s="147">
        <f>K18+K20+K21</f>
        <v>1670849.8</v>
      </c>
      <c r="L17" s="139"/>
      <c r="M17" s="140"/>
      <c r="N17" s="140"/>
      <c r="O17" s="140"/>
      <c r="P17" s="140"/>
      <c r="Q17" s="140"/>
      <c r="R17" s="141"/>
      <c r="T17" s="149"/>
    </row>
    <row r="18" spans="2:20" s="148" customFormat="1" ht="25.5" customHeight="1">
      <c r="B18" s="755"/>
      <c r="C18" s="809"/>
      <c r="D18" s="811"/>
      <c r="E18" s="482" t="s">
        <v>290</v>
      </c>
      <c r="F18" s="150" t="s">
        <v>352</v>
      </c>
      <c r="G18" s="151" t="s">
        <v>352</v>
      </c>
      <c r="H18" s="151" t="s">
        <v>352</v>
      </c>
      <c r="I18" s="151" t="s">
        <v>352</v>
      </c>
      <c r="J18" s="152" t="s">
        <v>352</v>
      </c>
      <c r="K18" s="153">
        <f>K23+K63+K76+K98+K124+K129+K142+K148</f>
        <v>294479.1</v>
      </c>
      <c r="L18" s="139"/>
      <c r="M18" s="140"/>
      <c r="N18" s="140"/>
      <c r="O18" s="140"/>
      <c r="P18" s="140"/>
      <c r="Q18" s="140"/>
      <c r="R18" s="141"/>
      <c r="T18" s="149"/>
    </row>
    <row r="19" spans="2:20" s="148" customFormat="1" ht="74.25" customHeight="1">
      <c r="B19" s="755"/>
      <c r="C19" s="809"/>
      <c r="D19" s="811"/>
      <c r="E19" s="482" t="s">
        <v>368</v>
      </c>
      <c r="F19" s="150" t="s">
        <v>352</v>
      </c>
      <c r="G19" s="151" t="s">
        <v>352</v>
      </c>
      <c r="H19" s="151" t="s">
        <v>352</v>
      </c>
      <c r="I19" s="151" t="s">
        <v>352</v>
      </c>
      <c r="J19" s="152" t="s">
        <v>352</v>
      </c>
      <c r="K19" s="153">
        <f>K99</f>
        <v>0</v>
      </c>
      <c r="L19" s="139"/>
      <c r="M19" s="140"/>
      <c r="N19" s="140"/>
      <c r="O19" s="140"/>
      <c r="P19" s="140"/>
      <c r="Q19" s="140"/>
      <c r="R19" s="141"/>
      <c r="T19" s="149"/>
    </row>
    <row r="20" spans="2:18" s="148" customFormat="1" ht="30" customHeight="1">
      <c r="B20" s="755"/>
      <c r="C20" s="809"/>
      <c r="D20" s="811"/>
      <c r="E20" s="483" t="s">
        <v>291</v>
      </c>
      <c r="F20" s="126" t="s">
        <v>352</v>
      </c>
      <c r="G20" s="154" t="s">
        <v>352</v>
      </c>
      <c r="H20" s="154" t="s">
        <v>352</v>
      </c>
      <c r="I20" s="154" t="s">
        <v>352</v>
      </c>
      <c r="J20" s="155" t="s">
        <v>352</v>
      </c>
      <c r="K20" s="153">
        <f>K24+K64+K77+K100+K130+K149</f>
        <v>5480.700000000001</v>
      </c>
      <c r="L20" s="139"/>
      <c r="M20" s="140"/>
      <c r="N20" s="140"/>
      <c r="O20" s="140"/>
      <c r="P20" s="140"/>
      <c r="Q20" s="140"/>
      <c r="R20" s="141"/>
    </row>
    <row r="21" spans="2:18" s="148" customFormat="1" ht="37.5" customHeight="1">
      <c r="B21" s="756"/>
      <c r="C21" s="810"/>
      <c r="D21" s="811"/>
      <c r="E21" s="483" t="s">
        <v>293</v>
      </c>
      <c r="F21" s="126" t="s">
        <v>352</v>
      </c>
      <c r="G21" s="154" t="s">
        <v>352</v>
      </c>
      <c r="H21" s="154" t="s">
        <v>352</v>
      </c>
      <c r="I21" s="154" t="s">
        <v>352</v>
      </c>
      <c r="J21" s="155" t="s">
        <v>352</v>
      </c>
      <c r="K21" s="153">
        <f>K78+K101</f>
        <v>1370890</v>
      </c>
      <c r="L21" s="156"/>
      <c r="M21" s="157"/>
      <c r="N21" s="157"/>
      <c r="O21" s="157"/>
      <c r="P21" s="157"/>
      <c r="Q21" s="157"/>
      <c r="R21" s="158"/>
    </row>
    <row r="22" spans="2:18" s="148" customFormat="1" ht="64.5" customHeight="1">
      <c r="B22" s="722" t="s">
        <v>360</v>
      </c>
      <c r="C22" s="814" t="s">
        <v>431</v>
      </c>
      <c r="D22" s="625" t="s">
        <v>432</v>
      </c>
      <c r="E22" s="508" t="s">
        <v>292</v>
      </c>
      <c r="F22" s="126" t="s">
        <v>352</v>
      </c>
      <c r="G22" s="154" t="s">
        <v>352</v>
      </c>
      <c r="H22" s="154" t="s">
        <v>352</v>
      </c>
      <c r="I22" s="154" t="s">
        <v>352</v>
      </c>
      <c r="J22" s="155" t="s">
        <v>352</v>
      </c>
      <c r="K22" s="153">
        <f>K23+K24</f>
        <v>70184.90000000001</v>
      </c>
      <c r="L22" s="734" t="s">
        <v>299</v>
      </c>
      <c r="M22" s="159"/>
      <c r="N22" s="735" t="s">
        <v>204</v>
      </c>
      <c r="O22" s="736"/>
      <c r="P22" s="736"/>
      <c r="Q22" s="736"/>
      <c r="R22" s="737"/>
    </row>
    <row r="23" spans="2:18" s="148" customFormat="1" ht="82.5" customHeight="1">
      <c r="B23" s="722"/>
      <c r="C23" s="815"/>
      <c r="D23" s="625"/>
      <c r="E23" s="495" t="s">
        <v>290</v>
      </c>
      <c r="F23" s="126" t="s">
        <v>352</v>
      </c>
      <c r="G23" s="154" t="s">
        <v>352</v>
      </c>
      <c r="H23" s="154" t="s">
        <v>352</v>
      </c>
      <c r="I23" s="154" t="s">
        <v>352</v>
      </c>
      <c r="J23" s="155" t="s">
        <v>352</v>
      </c>
      <c r="K23" s="161">
        <f>K28+K31+K39+K47+K50+K58+K43+K60</f>
        <v>69427.3</v>
      </c>
      <c r="L23" s="734"/>
      <c r="M23" s="162"/>
      <c r="N23" s="738"/>
      <c r="O23" s="739"/>
      <c r="P23" s="739"/>
      <c r="Q23" s="739"/>
      <c r="R23" s="740"/>
    </row>
    <row r="24" spans="2:18" s="148" customFormat="1" ht="54.75" customHeight="1">
      <c r="B24" s="722"/>
      <c r="C24" s="816"/>
      <c r="D24" s="625"/>
      <c r="E24" s="495" t="s">
        <v>291</v>
      </c>
      <c r="F24" s="126" t="s">
        <v>352</v>
      </c>
      <c r="G24" s="154" t="s">
        <v>352</v>
      </c>
      <c r="H24" s="154" t="s">
        <v>352</v>
      </c>
      <c r="I24" s="154" t="s">
        <v>352</v>
      </c>
      <c r="J24" s="155" t="s">
        <v>352</v>
      </c>
      <c r="K24" s="163">
        <f>K40+K44</f>
        <v>757.5999999999999</v>
      </c>
      <c r="L24" s="734"/>
      <c r="M24" s="162"/>
      <c r="N24" s="741"/>
      <c r="O24" s="742"/>
      <c r="P24" s="742"/>
      <c r="Q24" s="742"/>
      <c r="R24" s="743"/>
    </row>
    <row r="25" spans="2:19" s="148" customFormat="1" ht="171" customHeight="1">
      <c r="B25" s="757" t="s">
        <v>156</v>
      </c>
      <c r="C25" s="806" t="s">
        <v>430</v>
      </c>
      <c r="D25" s="804" t="s">
        <v>429</v>
      </c>
      <c r="E25" s="508" t="s">
        <v>292</v>
      </c>
      <c r="F25" s="438" t="s">
        <v>204</v>
      </c>
      <c r="G25" s="438" t="s">
        <v>204</v>
      </c>
      <c r="H25" s="438" t="s">
        <v>204</v>
      </c>
      <c r="I25" s="438" t="s">
        <v>204</v>
      </c>
      <c r="J25" s="438" t="s">
        <v>204</v>
      </c>
      <c r="K25" s="513">
        <f>K26+K27</f>
        <v>70184.9</v>
      </c>
      <c r="L25" s="695" t="s">
        <v>299</v>
      </c>
      <c r="M25" s="164"/>
      <c r="N25" s="644" t="s">
        <v>233</v>
      </c>
      <c r="O25" s="644" t="s">
        <v>234</v>
      </c>
      <c r="P25" s="644">
        <v>21</v>
      </c>
      <c r="Q25" s="485"/>
      <c r="R25" s="488"/>
      <c r="S25" s="149"/>
    </row>
    <row r="26" spans="2:19" s="148" customFormat="1" ht="111" customHeight="1">
      <c r="B26" s="758"/>
      <c r="C26" s="813"/>
      <c r="D26" s="812"/>
      <c r="E26" s="495" t="s">
        <v>290</v>
      </c>
      <c r="F26" s="438" t="s">
        <v>204</v>
      </c>
      <c r="G26" s="438" t="s">
        <v>204</v>
      </c>
      <c r="H26" s="438" t="s">
        <v>204</v>
      </c>
      <c r="I26" s="438" t="s">
        <v>204</v>
      </c>
      <c r="J26" s="438" t="s">
        <v>204</v>
      </c>
      <c r="K26" s="161">
        <f>K28+K31+K39+K43+K47+K50+K58+K60</f>
        <v>69427.29999999999</v>
      </c>
      <c r="L26" s="696"/>
      <c r="M26" s="164"/>
      <c r="N26" s="645"/>
      <c r="O26" s="645"/>
      <c r="P26" s="645"/>
      <c r="Q26" s="490" t="s">
        <v>352</v>
      </c>
      <c r="R26" s="265"/>
      <c r="S26" s="149"/>
    </row>
    <row r="27" spans="2:19" s="148" customFormat="1" ht="261.75" customHeight="1">
      <c r="B27" s="759"/>
      <c r="C27" s="807"/>
      <c r="D27" s="805"/>
      <c r="E27" s="495" t="s">
        <v>291</v>
      </c>
      <c r="F27" s="438" t="s">
        <v>204</v>
      </c>
      <c r="G27" s="438" t="s">
        <v>204</v>
      </c>
      <c r="H27" s="438" t="s">
        <v>204</v>
      </c>
      <c r="I27" s="438" t="s">
        <v>204</v>
      </c>
      <c r="J27" s="438" t="s">
        <v>204</v>
      </c>
      <c r="K27" s="161">
        <f>K40+K44</f>
        <v>757.5999999999999</v>
      </c>
      <c r="L27" s="697"/>
      <c r="M27" s="164"/>
      <c r="N27" s="646"/>
      <c r="O27" s="646"/>
      <c r="P27" s="646"/>
      <c r="Q27" s="264"/>
      <c r="R27" s="489"/>
      <c r="S27" s="149"/>
    </row>
    <row r="28" spans="2:20" s="148" customFormat="1" ht="268.5" customHeight="1">
      <c r="B28" s="618" t="s">
        <v>436</v>
      </c>
      <c r="C28" s="492" t="s">
        <v>435</v>
      </c>
      <c r="D28" s="211" t="s">
        <v>437</v>
      </c>
      <c r="E28" s="211" t="s">
        <v>290</v>
      </c>
      <c r="F28" s="404">
        <v>907</v>
      </c>
      <c r="G28" s="409">
        <v>10</v>
      </c>
      <c r="H28" s="409" t="s">
        <v>239</v>
      </c>
      <c r="I28" s="409" t="s">
        <v>339</v>
      </c>
      <c r="J28" s="409" t="s">
        <v>240</v>
      </c>
      <c r="K28" s="167">
        <v>2000</v>
      </c>
      <c r="L28" s="301"/>
      <c r="M28" s="162"/>
      <c r="N28" s="456" t="s">
        <v>216</v>
      </c>
      <c r="O28" s="456" t="s">
        <v>232</v>
      </c>
      <c r="P28" s="456">
        <v>45</v>
      </c>
      <c r="Q28" s="667" t="s">
        <v>352</v>
      </c>
      <c r="R28" s="668"/>
      <c r="T28" s="149"/>
    </row>
    <row r="29" spans="2:18" s="148" customFormat="1" ht="141.75" customHeight="1">
      <c r="B29" s="619"/>
      <c r="C29" s="491" t="s">
        <v>440</v>
      </c>
      <c r="D29" s="570" t="s">
        <v>438</v>
      </c>
      <c r="E29" s="168" t="s">
        <v>352</v>
      </c>
      <c r="F29" s="126" t="s">
        <v>352</v>
      </c>
      <c r="G29" s="126" t="s">
        <v>352</v>
      </c>
      <c r="H29" s="126" t="s">
        <v>352</v>
      </c>
      <c r="I29" s="126" t="s">
        <v>352</v>
      </c>
      <c r="J29" s="126" t="s">
        <v>352</v>
      </c>
      <c r="K29" s="125" t="s">
        <v>352</v>
      </c>
      <c r="L29" s="302" t="s">
        <v>299</v>
      </c>
      <c r="M29" s="162"/>
      <c r="N29" s="169" t="s">
        <v>352</v>
      </c>
      <c r="O29" s="170"/>
      <c r="P29" s="171"/>
      <c r="Q29" s="662" t="s">
        <v>207</v>
      </c>
      <c r="R29" s="662"/>
    </row>
    <row r="30" spans="2:18" s="148" customFormat="1" ht="103.5" customHeight="1">
      <c r="B30" s="760"/>
      <c r="C30" s="491" t="s">
        <v>440</v>
      </c>
      <c r="D30" s="168" t="s">
        <v>439</v>
      </c>
      <c r="E30" s="168" t="s">
        <v>352</v>
      </c>
      <c r="F30" s="126" t="s">
        <v>352</v>
      </c>
      <c r="G30" s="126" t="s">
        <v>352</v>
      </c>
      <c r="H30" s="126" t="s">
        <v>352</v>
      </c>
      <c r="I30" s="126" t="s">
        <v>352</v>
      </c>
      <c r="J30" s="126" t="s">
        <v>352</v>
      </c>
      <c r="K30" s="125" t="s">
        <v>352</v>
      </c>
      <c r="L30" s="206"/>
      <c r="M30" s="162"/>
      <c r="N30" s="172"/>
      <c r="O30" s="173"/>
      <c r="P30" s="174"/>
      <c r="Q30" s="683" t="s">
        <v>206</v>
      </c>
      <c r="R30" s="662"/>
    </row>
    <row r="31" spans="2:18" s="148" customFormat="1" ht="408.75" customHeight="1">
      <c r="B31" s="514" t="s">
        <v>442</v>
      </c>
      <c r="C31" s="493" t="s">
        <v>435</v>
      </c>
      <c r="D31" s="168" t="s">
        <v>441</v>
      </c>
      <c r="E31" s="168" t="s">
        <v>290</v>
      </c>
      <c r="F31" s="127">
        <v>907</v>
      </c>
      <c r="G31" s="154" t="s">
        <v>235</v>
      </c>
      <c r="H31" s="154" t="s">
        <v>236</v>
      </c>
      <c r="I31" s="409" t="s">
        <v>237</v>
      </c>
      <c r="J31" s="154" t="s">
        <v>238</v>
      </c>
      <c r="K31" s="167">
        <v>11296.2</v>
      </c>
      <c r="L31" s="303" t="s">
        <v>299</v>
      </c>
      <c r="M31" s="162"/>
      <c r="N31" s="465" t="s">
        <v>313</v>
      </c>
      <c r="O31" s="455" t="s">
        <v>232</v>
      </c>
      <c r="P31" s="455">
        <v>1</v>
      </c>
      <c r="Q31" s="388" t="s">
        <v>204</v>
      </c>
      <c r="R31" s="177"/>
    </row>
    <row r="32" spans="2:18" s="148" customFormat="1" ht="328.5" customHeight="1">
      <c r="B32" s="515"/>
      <c r="C32" s="491" t="s">
        <v>440</v>
      </c>
      <c r="D32" s="168" t="s">
        <v>445</v>
      </c>
      <c r="E32" s="432" t="s">
        <v>204</v>
      </c>
      <c r="F32" s="126" t="s">
        <v>204</v>
      </c>
      <c r="G32" s="126" t="s">
        <v>204</v>
      </c>
      <c r="H32" s="126" t="s">
        <v>204</v>
      </c>
      <c r="I32" s="126" t="s">
        <v>204</v>
      </c>
      <c r="J32" s="126" t="s">
        <v>204</v>
      </c>
      <c r="K32" s="125" t="s">
        <v>204</v>
      </c>
      <c r="L32" s="214"/>
      <c r="M32" s="162"/>
      <c r="N32" s="169" t="s">
        <v>204</v>
      </c>
      <c r="O32" s="170"/>
      <c r="P32" s="171"/>
      <c r="Q32" s="459" t="s">
        <v>209</v>
      </c>
      <c r="R32" s="461"/>
    </row>
    <row r="33" spans="2:18" s="148" customFormat="1" ht="102" customHeight="1">
      <c r="B33" s="515"/>
      <c r="C33" s="491" t="s">
        <v>440</v>
      </c>
      <c r="D33" s="168" t="s">
        <v>444</v>
      </c>
      <c r="E33" s="432" t="s">
        <v>204</v>
      </c>
      <c r="F33" s="126" t="s">
        <v>204</v>
      </c>
      <c r="G33" s="126" t="s">
        <v>204</v>
      </c>
      <c r="H33" s="126" t="s">
        <v>204</v>
      </c>
      <c r="I33" s="126" t="s">
        <v>204</v>
      </c>
      <c r="J33" s="126" t="s">
        <v>204</v>
      </c>
      <c r="K33" s="125" t="s">
        <v>204</v>
      </c>
      <c r="L33" s="214"/>
      <c r="M33" s="162"/>
      <c r="N33" s="178"/>
      <c r="O33" s="179"/>
      <c r="P33" s="180"/>
      <c r="Q33" s="461" t="s">
        <v>209</v>
      </c>
      <c r="R33" s="461"/>
    </row>
    <row r="34" spans="2:18" s="148" customFormat="1" ht="85.5" customHeight="1">
      <c r="B34" s="516"/>
      <c r="C34" s="491" t="s">
        <v>440</v>
      </c>
      <c r="D34" s="168" t="s">
        <v>443</v>
      </c>
      <c r="E34" s="432" t="s">
        <v>204</v>
      </c>
      <c r="F34" s="126" t="s">
        <v>204</v>
      </c>
      <c r="G34" s="126" t="s">
        <v>204</v>
      </c>
      <c r="H34" s="126" t="s">
        <v>204</v>
      </c>
      <c r="I34" s="126" t="s">
        <v>204</v>
      </c>
      <c r="J34" s="126" t="s">
        <v>204</v>
      </c>
      <c r="K34" s="125" t="s">
        <v>204</v>
      </c>
      <c r="L34" s="206"/>
      <c r="M34" s="162"/>
      <c r="N34" s="172"/>
      <c r="O34" s="173"/>
      <c r="P34" s="174"/>
      <c r="Q34" s="662" t="s">
        <v>206</v>
      </c>
      <c r="R34" s="662"/>
    </row>
    <row r="35" spans="2:18" s="148" customFormat="1" ht="83.25" customHeight="1" hidden="1">
      <c r="B35" s="730" t="s">
        <v>228</v>
      </c>
      <c r="C35" s="493"/>
      <c r="D35" s="727" t="s">
        <v>357</v>
      </c>
      <c r="E35" s="656" t="s">
        <v>290</v>
      </c>
      <c r="F35" s="623">
        <v>907</v>
      </c>
      <c r="G35" s="653" t="s">
        <v>235</v>
      </c>
      <c r="H35" s="653" t="s">
        <v>243</v>
      </c>
      <c r="I35" s="623" t="s">
        <v>242</v>
      </c>
      <c r="J35" s="623">
        <v>500</v>
      </c>
      <c r="K35" s="723">
        <v>0</v>
      </c>
      <c r="L35" s="683" t="s">
        <v>299</v>
      </c>
      <c r="M35" s="162"/>
      <c r="N35" s="465" t="s">
        <v>346</v>
      </c>
      <c r="O35" s="465" t="s">
        <v>232</v>
      </c>
      <c r="P35" s="465">
        <v>132</v>
      </c>
      <c r="Q35" s="663" t="s">
        <v>204</v>
      </c>
      <c r="R35" s="664"/>
    </row>
    <row r="36" spans="2:20" s="148" customFormat="1" ht="78.75" customHeight="1" hidden="1">
      <c r="B36" s="730"/>
      <c r="C36" s="493"/>
      <c r="D36" s="727"/>
      <c r="E36" s="658"/>
      <c r="F36" s="624"/>
      <c r="G36" s="655"/>
      <c r="H36" s="655"/>
      <c r="I36" s="624"/>
      <c r="J36" s="624"/>
      <c r="K36" s="724"/>
      <c r="L36" s="635"/>
      <c r="M36" s="162"/>
      <c r="N36" s="465" t="s">
        <v>231</v>
      </c>
      <c r="O36" s="465" t="s">
        <v>230</v>
      </c>
      <c r="P36" s="465">
        <v>132</v>
      </c>
      <c r="Q36" s="667"/>
      <c r="R36" s="668"/>
      <c r="T36" s="149">
        <f>K35+K39</f>
        <v>9436.8</v>
      </c>
    </row>
    <row r="37" spans="2:18" s="148" customFormat="1" ht="95.25" customHeight="1" hidden="1">
      <c r="B37" s="166"/>
      <c r="C37" s="493"/>
      <c r="D37" s="168" t="s">
        <v>308</v>
      </c>
      <c r="E37" s="168" t="s">
        <v>204</v>
      </c>
      <c r="F37" s="126" t="s">
        <v>204</v>
      </c>
      <c r="G37" s="126" t="s">
        <v>204</v>
      </c>
      <c r="H37" s="126" t="s">
        <v>204</v>
      </c>
      <c r="I37" s="126" t="s">
        <v>204</v>
      </c>
      <c r="J37" s="126" t="s">
        <v>204</v>
      </c>
      <c r="K37" s="125" t="s">
        <v>204</v>
      </c>
      <c r="L37" s="635"/>
      <c r="M37" s="162"/>
      <c r="N37" s="606" t="s">
        <v>204</v>
      </c>
      <c r="O37" s="607"/>
      <c r="P37" s="608"/>
      <c r="Q37" s="461" t="s">
        <v>310</v>
      </c>
      <c r="R37" s="460"/>
    </row>
    <row r="38" spans="2:18" s="148" customFormat="1" ht="48.75" customHeight="1" hidden="1">
      <c r="B38" s="166"/>
      <c r="C38" s="493"/>
      <c r="D38" s="168" t="s">
        <v>347</v>
      </c>
      <c r="E38" s="168" t="s">
        <v>204</v>
      </c>
      <c r="F38" s="126" t="s">
        <v>204</v>
      </c>
      <c r="G38" s="126" t="s">
        <v>204</v>
      </c>
      <c r="H38" s="126" t="s">
        <v>204</v>
      </c>
      <c r="I38" s="126" t="s">
        <v>204</v>
      </c>
      <c r="J38" s="126" t="s">
        <v>204</v>
      </c>
      <c r="K38" s="125" t="s">
        <v>204</v>
      </c>
      <c r="L38" s="635"/>
      <c r="M38" s="162"/>
      <c r="N38" s="605" t="s">
        <v>204</v>
      </c>
      <c r="O38" s="605"/>
      <c r="P38" s="605"/>
      <c r="Q38" s="181" t="s">
        <v>311</v>
      </c>
      <c r="R38" s="181"/>
    </row>
    <row r="39" spans="2:18" s="148" customFormat="1" ht="103.5" customHeight="1">
      <c r="B39" s="618" t="s">
        <v>447</v>
      </c>
      <c r="C39" s="637" t="s">
        <v>435</v>
      </c>
      <c r="D39" s="656" t="s">
        <v>446</v>
      </c>
      <c r="E39" s="168" t="s">
        <v>290</v>
      </c>
      <c r="F39" s="409" t="s">
        <v>244</v>
      </c>
      <c r="G39" s="409" t="s">
        <v>235</v>
      </c>
      <c r="H39" s="409" t="s">
        <v>243</v>
      </c>
      <c r="I39" s="416" t="s">
        <v>242</v>
      </c>
      <c r="J39" s="126">
        <v>500</v>
      </c>
      <c r="K39" s="182">
        <f>21764-12327.2</f>
        <v>9436.8</v>
      </c>
      <c r="L39" s="301"/>
      <c r="M39" s="162"/>
      <c r="N39" s="684" t="s">
        <v>412</v>
      </c>
      <c r="O39" s="605" t="s">
        <v>232</v>
      </c>
      <c r="P39" s="605">
        <v>12</v>
      </c>
      <c r="Q39" s="605" t="s">
        <v>204</v>
      </c>
      <c r="R39" s="605"/>
    </row>
    <row r="40" spans="2:20" s="148" customFormat="1" ht="207" customHeight="1">
      <c r="B40" s="619"/>
      <c r="C40" s="602"/>
      <c r="D40" s="658"/>
      <c r="E40" s="168" t="s">
        <v>291</v>
      </c>
      <c r="F40" s="408" t="s">
        <v>204</v>
      </c>
      <c r="G40" s="408" t="s">
        <v>204</v>
      </c>
      <c r="H40" s="408" t="s">
        <v>204</v>
      </c>
      <c r="I40" s="408" t="s">
        <v>204</v>
      </c>
      <c r="J40" s="126" t="s">
        <v>204</v>
      </c>
      <c r="K40" s="182">
        <v>381.9</v>
      </c>
      <c r="L40" s="336" t="s">
        <v>299</v>
      </c>
      <c r="M40" s="162"/>
      <c r="N40" s="684"/>
      <c r="O40" s="605"/>
      <c r="P40" s="605"/>
      <c r="Q40" s="605"/>
      <c r="R40" s="605"/>
      <c r="T40" s="183"/>
    </row>
    <row r="41" spans="2:18" s="148" customFormat="1" ht="221.25" customHeight="1">
      <c r="B41" s="515"/>
      <c r="C41" s="491" t="s">
        <v>440</v>
      </c>
      <c r="D41" s="168" t="s">
        <v>448</v>
      </c>
      <c r="E41" s="432" t="s">
        <v>204</v>
      </c>
      <c r="F41" s="126" t="s">
        <v>204</v>
      </c>
      <c r="G41" s="126" t="s">
        <v>204</v>
      </c>
      <c r="H41" s="126" t="s">
        <v>204</v>
      </c>
      <c r="I41" s="126" t="s">
        <v>204</v>
      </c>
      <c r="J41" s="126" t="s">
        <v>204</v>
      </c>
      <c r="K41" s="125" t="s">
        <v>204</v>
      </c>
      <c r="L41" s="214"/>
      <c r="M41" s="162"/>
      <c r="N41" s="334" t="s">
        <v>204</v>
      </c>
      <c r="O41" s="170"/>
      <c r="P41" s="171"/>
      <c r="Q41" s="465" t="s">
        <v>209</v>
      </c>
      <c r="R41" s="455"/>
    </row>
    <row r="42" spans="2:22" s="148" customFormat="1" ht="105" customHeight="1">
      <c r="B42" s="516"/>
      <c r="C42" s="491" t="s">
        <v>440</v>
      </c>
      <c r="D42" s="168" t="s">
        <v>449</v>
      </c>
      <c r="E42" s="432" t="s">
        <v>204</v>
      </c>
      <c r="F42" s="126" t="s">
        <v>204</v>
      </c>
      <c r="G42" s="126" t="s">
        <v>204</v>
      </c>
      <c r="H42" s="126" t="s">
        <v>204</v>
      </c>
      <c r="I42" s="126" t="s">
        <v>204</v>
      </c>
      <c r="J42" s="126" t="s">
        <v>204</v>
      </c>
      <c r="K42" s="125" t="s">
        <v>204</v>
      </c>
      <c r="L42" s="206"/>
      <c r="M42" s="162"/>
      <c r="N42" s="178"/>
      <c r="O42" s="179"/>
      <c r="P42" s="180"/>
      <c r="Q42" s="464" t="s">
        <v>296</v>
      </c>
      <c r="R42" s="455"/>
      <c r="V42" s="149"/>
    </row>
    <row r="43" spans="2:18" s="148" customFormat="1" ht="213" customHeight="1">
      <c r="B43" s="618" t="s">
        <v>450</v>
      </c>
      <c r="C43" s="761" t="s">
        <v>435</v>
      </c>
      <c r="D43" s="656" t="s">
        <v>433</v>
      </c>
      <c r="E43" s="211" t="s">
        <v>290</v>
      </c>
      <c r="F43" s="332" t="s">
        <v>244</v>
      </c>
      <c r="G43" s="332" t="s">
        <v>235</v>
      </c>
      <c r="H43" s="332" t="s">
        <v>243</v>
      </c>
      <c r="I43" s="333" t="s">
        <v>388</v>
      </c>
      <c r="J43" s="332" t="s">
        <v>245</v>
      </c>
      <c r="K43" s="468">
        <v>16327.2</v>
      </c>
      <c r="L43" s="336" t="s">
        <v>299</v>
      </c>
      <c r="M43" s="162"/>
      <c r="N43" s="684" t="s">
        <v>413</v>
      </c>
      <c r="O43" s="605" t="s">
        <v>232</v>
      </c>
      <c r="P43" s="605">
        <v>128</v>
      </c>
      <c r="Q43" s="169" t="s">
        <v>204</v>
      </c>
      <c r="R43" s="171"/>
    </row>
    <row r="44" spans="2:20" s="148" customFormat="1" ht="91.5" customHeight="1">
      <c r="B44" s="760"/>
      <c r="C44" s="762"/>
      <c r="D44" s="658"/>
      <c r="E44" s="211" t="s">
        <v>291</v>
      </c>
      <c r="F44" s="332" t="s">
        <v>204</v>
      </c>
      <c r="G44" s="332" t="s">
        <v>204</v>
      </c>
      <c r="H44" s="332" t="s">
        <v>204</v>
      </c>
      <c r="I44" s="333" t="s">
        <v>204</v>
      </c>
      <c r="J44" s="332" t="s">
        <v>204</v>
      </c>
      <c r="K44" s="468">
        <v>375.7</v>
      </c>
      <c r="L44" s="448"/>
      <c r="M44" s="162"/>
      <c r="N44" s="684"/>
      <c r="O44" s="605"/>
      <c r="P44" s="605"/>
      <c r="Q44" s="172"/>
      <c r="R44" s="174"/>
      <c r="T44" s="183"/>
    </row>
    <row r="45" spans="2:18" s="148" customFormat="1" ht="247.5" customHeight="1">
      <c r="B45" s="312"/>
      <c r="C45" s="491" t="s">
        <v>440</v>
      </c>
      <c r="D45" s="168" t="s">
        <v>448</v>
      </c>
      <c r="E45" s="432" t="s">
        <v>204</v>
      </c>
      <c r="F45" s="308" t="s">
        <v>204</v>
      </c>
      <c r="G45" s="308" t="s">
        <v>204</v>
      </c>
      <c r="H45" s="308" t="s">
        <v>204</v>
      </c>
      <c r="I45" s="308" t="s">
        <v>204</v>
      </c>
      <c r="J45" s="308" t="s">
        <v>204</v>
      </c>
      <c r="K45" s="125" t="s">
        <v>204</v>
      </c>
      <c r="L45" s="214"/>
      <c r="M45" s="162"/>
      <c r="N45" s="323" t="s">
        <v>204</v>
      </c>
      <c r="O45" s="337"/>
      <c r="P45" s="338"/>
      <c r="Q45" s="575" t="s">
        <v>209</v>
      </c>
      <c r="R45" s="181"/>
    </row>
    <row r="46" spans="2:18" s="148" customFormat="1" ht="125.25" customHeight="1">
      <c r="B46" s="312"/>
      <c r="C46" s="491" t="s">
        <v>440</v>
      </c>
      <c r="D46" s="168" t="s">
        <v>449</v>
      </c>
      <c r="E46" s="432" t="s">
        <v>204</v>
      </c>
      <c r="F46" s="308" t="s">
        <v>204</v>
      </c>
      <c r="G46" s="308" t="s">
        <v>204</v>
      </c>
      <c r="H46" s="308" t="s">
        <v>204</v>
      </c>
      <c r="I46" s="308" t="s">
        <v>204</v>
      </c>
      <c r="J46" s="308" t="s">
        <v>204</v>
      </c>
      <c r="K46" s="125" t="s">
        <v>204</v>
      </c>
      <c r="L46" s="214"/>
      <c r="M46" s="162"/>
      <c r="N46" s="339"/>
      <c r="O46" s="340"/>
      <c r="P46" s="341"/>
      <c r="Q46" s="455" t="s">
        <v>296</v>
      </c>
      <c r="R46" s="455"/>
    </row>
    <row r="47" spans="2:18" s="148" customFormat="1" ht="409.5" customHeight="1">
      <c r="B47" s="618" t="s">
        <v>452</v>
      </c>
      <c r="C47" s="637" t="s">
        <v>435</v>
      </c>
      <c r="D47" s="727" t="s">
        <v>451</v>
      </c>
      <c r="E47" s="656" t="s">
        <v>290</v>
      </c>
      <c r="F47" s="653" t="s">
        <v>244</v>
      </c>
      <c r="G47" s="653" t="s">
        <v>236</v>
      </c>
      <c r="H47" s="653" t="s">
        <v>241</v>
      </c>
      <c r="I47" s="653" t="s">
        <v>247</v>
      </c>
      <c r="J47" s="653" t="s">
        <v>245</v>
      </c>
      <c r="K47" s="723">
        <v>99.2</v>
      </c>
      <c r="L47" s="683" t="s">
        <v>299</v>
      </c>
      <c r="M47" s="162"/>
      <c r="N47" s="431" t="s">
        <v>414</v>
      </c>
      <c r="O47" s="175" t="s">
        <v>232</v>
      </c>
      <c r="P47" s="175">
        <v>10</v>
      </c>
      <c r="Q47" s="345" t="s">
        <v>204</v>
      </c>
      <c r="R47" s="194"/>
    </row>
    <row r="48" spans="2:18" s="148" customFormat="1" ht="148.5" customHeight="1">
      <c r="B48" s="619"/>
      <c r="C48" s="602"/>
      <c r="D48" s="727"/>
      <c r="E48" s="658"/>
      <c r="F48" s="655"/>
      <c r="G48" s="655"/>
      <c r="H48" s="655"/>
      <c r="I48" s="655"/>
      <c r="J48" s="655"/>
      <c r="K48" s="724"/>
      <c r="L48" s="635"/>
      <c r="M48" s="162"/>
      <c r="N48" s="175" t="s">
        <v>246</v>
      </c>
      <c r="O48" s="175" t="s">
        <v>232</v>
      </c>
      <c r="P48" s="175">
        <v>150</v>
      </c>
      <c r="Q48" s="342"/>
      <c r="R48" s="343"/>
    </row>
    <row r="49" spans="2:18" s="148" customFormat="1" ht="94.5" customHeight="1">
      <c r="B49" s="516"/>
      <c r="C49" s="491" t="s">
        <v>440</v>
      </c>
      <c r="D49" s="168" t="s">
        <v>453</v>
      </c>
      <c r="E49" s="432" t="s">
        <v>204</v>
      </c>
      <c r="F49" s="126" t="s">
        <v>204</v>
      </c>
      <c r="G49" s="126" t="s">
        <v>204</v>
      </c>
      <c r="H49" s="126" t="s">
        <v>204</v>
      </c>
      <c r="I49" s="126" t="s">
        <v>204</v>
      </c>
      <c r="J49" s="126" t="s">
        <v>204</v>
      </c>
      <c r="K49" s="125" t="s">
        <v>204</v>
      </c>
      <c r="L49" s="636"/>
      <c r="M49" s="184"/>
      <c r="N49" s="706" t="s">
        <v>204</v>
      </c>
      <c r="O49" s="707"/>
      <c r="P49" s="819"/>
      <c r="Q49" s="185" t="s">
        <v>205</v>
      </c>
      <c r="R49" s="184"/>
    </row>
    <row r="50" spans="2:18" s="148" customFormat="1" ht="42" customHeight="1">
      <c r="B50" s="618" t="s">
        <v>455</v>
      </c>
      <c r="C50" s="618" t="s">
        <v>434</v>
      </c>
      <c r="D50" s="656" t="s">
        <v>454</v>
      </c>
      <c r="E50" s="656" t="s">
        <v>290</v>
      </c>
      <c r="F50" s="623">
        <v>907</v>
      </c>
      <c r="G50" s="653" t="s">
        <v>241</v>
      </c>
      <c r="H50" s="623">
        <v>12</v>
      </c>
      <c r="I50" s="623" t="s">
        <v>331</v>
      </c>
      <c r="J50" s="126"/>
      <c r="K50" s="182">
        <f>K51+K52+K53+K54</f>
        <v>29128.899999999998</v>
      </c>
      <c r="L50" s="763" t="s">
        <v>299</v>
      </c>
      <c r="M50" s="162"/>
      <c r="N50" s="609" t="s">
        <v>373</v>
      </c>
      <c r="O50" s="615" t="s">
        <v>229</v>
      </c>
      <c r="P50" s="615">
        <v>100</v>
      </c>
      <c r="Q50" s="663" t="s">
        <v>204</v>
      </c>
      <c r="R50" s="664"/>
    </row>
    <row r="51" spans="2:18" s="148" customFormat="1" ht="48.75" customHeight="1">
      <c r="B51" s="619"/>
      <c r="C51" s="619"/>
      <c r="D51" s="657"/>
      <c r="E51" s="657"/>
      <c r="F51" s="652"/>
      <c r="G51" s="654"/>
      <c r="H51" s="652"/>
      <c r="I51" s="652"/>
      <c r="J51" s="126">
        <v>100</v>
      </c>
      <c r="K51" s="182">
        <f>16787.8+76.1</f>
        <v>16863.899999999998</v>
      </c>
      <c r="L51" s="764"/>
      <c r="M51" s="162"/>
      <c r="N51" s="647"/>
      <c r="O51" s="616"/>
      <c r="P51" s="616"/>
      <c r="Q51" s="665"/>
      <c r="R51" s="666"/>
    </row>
    <row r="52" spans="2:18" s="148" customFormat="1" ht="57" customHeight="1">
      <c r="B52" s="619"/>
      <c r="C52" s="619"/>
      <c r="D52" s="657"/>
      <c r="E52" s="657"/>
      <c r="F52" s="652"/>
      <c r="G52" s="654"/>
      <c r="H52" s="652"/>
      <c r="I52" s="652"/>
      <c r="J52" s="126">
        <v>200</v>
      </c>
      <c r="K52" s="182">
        <f>10316.7+613.3</f>
        <v>10930</v>
      </c>
      <c r="L52" s="764"/>
      <c r="M52" s="162"/>
      <c r="N52" s="647"/>
      <c r="O52" s="616"/>
      <c r="P52" s="616"/>
      <c r="Q52" s="665"/>
      <c r="R52" s="666"/>
    </row>
    <row r="53" spans="2:18" s="148" customFormat="1" ht="52.5" customHeight="1">
      <c r="B53" s="619"/>
      <c r="C53" s="619"/>
      <c r="D53" s="657"/>
      <c r="E53" s="658"/>
      <c r="F53" s="624"/>
      <c r="G53" s="655"/>
      <c r="H53" s="624"/>
      <c r="I53" s="624"/>
      <c r="J53" s="126">
        <v>800</v>
      </c>
      <c r="K53" s="182">
        <v>441.4</v>
      </c>
      <c r="L53" s="764"/>
      <c r="M53" s="162"/>
      <c r="N53" s="647"/>
      <c r="O53" s="616"/>
      <c r="P53" s="616"/>
      <c r="Q53" s="665"/>
      <c r="R53" s="666"/>
    </row>
    <row r="54" spans="2:18" s="148" customFormat="1" ht="54.75" customHeight="1">
      <c r="B54" s="619"/>
      <c r="C54" s="760"/>
      <c r="D54" s="658"/>
      <c r="E54" s="168" t="s">
        <v>290</v>
      </c>
      <c r="F54" s="126">
        <v>907</v>
      </c>
      <c r="G54" s="154" t="s">
        <v>241</v>
      </c>
      <c r="H54" s="126">
        <v>12</v>
      </c>
      <c r="I54" s="126" t="s">
        <v>322</v>
      </c>
      <c r="J54" s="126">
        <v>200</v>
      </c>
      <c r="K54" s="182">
        <v>893.6</v>
      </c>
      <c r="L54" s="764"/>
      <c r="M54" s="162"/>
      <c r="N54" s="610"/>
      <c r="O54" s="617"/>
      <c r="P54" s="617"/>
      <c r="Q54" s="667"/>
      <c r="R54" s="668"/>
    </row>
    <row r="55" spans="2:18" s="148" customFormat="1" ht="176.25" customHeight="1">
      <c r="B55" s="515"/>
      <c r="C55" s="491" t="s">
        <v>440</v>
      </c>
      <c r="D55" s="168" t="s">
        <v>456</v>
      </c>
      <c r="E55" s="168" t="s">
        <v>204</v>
      </c>
      <c r="F55" s="126" t="s">
        <v>204</v>
      </c>
      <c r="G55" s="126" t="s">
        <v>204</v>
      </c>
      <c r="H55" s="126" t="s">
        <v>204</v>
      </c>
      <c r="I55" s="126" t="s">
        <v>204</v>
      </c>
      <c r="J55" s="126" t="s">
        <v>204</v>
      </c>
      <c r="K55" s="125" t="s">
        <v>204</v>
      </c>
      <c r="L55" s="206"/>
      <c r="M55" s="162"/>
      <c r="N55" s="126" t="s">
        <v>204</v>
      </c>
      <c r="O55" s="126" t="s">
        <v>204</v>
      </c>
      <c r="P55" s="126" t="s">
        <v>204</v>
      </c>
      <c r="Q55" s="768" t="s">
        <v>206</v>
      </c>
      <c r="R55" s="769"/>
    </row>
    <row r="56" spans="2:18" s="148" customFormat="1" ht="244.5" customHeight="1">
      <c r="B56" s="515"/>
      <c r="C56" s="491" t="s">
        <v>440</v>
      </c>
      <c r="D56" s="168" t="s">
        <v>457</v>
      </c>
      <c r="E56" s="168" t="s">
        <v>204</v>
      </c>
      <c r="F56" s="126" t="s">
        <v>204</v>
      </c>
      <c r="G56" s="126" t="s">
        <v>204</v>
      </c>
      <c r="H56" s="126" t="s">
        <v>204</v>
      </c>
      <c r="I56" s="126" t="s">
        <v>204</v>
      </c>
      <c r="J56" s="126" t="s">
        <v>204</v>
      </c>
      <c r="K56" s="125" t="s">
        <v>204</v>
      </c>
      <c r="L56" s="219" t="s">
        <v>358</v>
      </c>
      <c r="M56" s="162"/>
      <c r="N56" s="677" t="s">
        <v>204</v>
      </c>
      <c r="O56" s="678"/>
      <c r="P56" s="679"/>
      <c r="Q56" s="662" t="s">
        <v>206</v>
      </c>
      <c r="R56" s="662"/>
    </row>
    <row r="57" spans="2:18" s="148" customFormat="1" ht="140.25" customHeight="1">
      <c r="B57" s="516"/>
      <c r="C57" s="496" t="s">
        <v>440</v>
      </c>
      <c r="D57" s="187" t="s">
        <v>458</v>
      </c>
      <c r="E57" s="168" t="s">
        <v>204</v>
      </c>
      <c r="F57" s="126" t="s">
        <v>204</v>
      </c>
      <c r="G57" s="126" t="s">
        <v>204</v>
      </c>
      <c r="H57" s="126" t="s">
        <v>204</v>
      </c>
      <c r="I57" s="126" t="s">
        <v>204</v>
      </c>
      <c r="J57" s="126" t="s">
        <v>204</v>
      </c>
      <c r="K57" s="125" t="s">
        <v>204</v>
      </c>
      <c r="L57" s="152"/>
      <c r="M57" s="162"/>
      <c r="N57" s="680"/>
      <c r="O57" s="681"/>
      <c r="P57" s="682"/>
      <c r="Q57" s="662" t="s">
        <v>206</v>
      </c>
      <c r="R57" s="662"/>
    </row>
    <row r="58" spans="2:18" s="148" customFormat="1" ht="237" customHeight="1">
      <c r="B58" s="514" t="s">
        <v>459</v>
      </c>
      <c r="C58" s="496" t="s">
        <v>435</v>
      </c>
      <c r="D58" s="187" t="s">
        <v>460</v>
      </c>
      <c r="E58" s="507" t="s">
        <v>290</v>
      </c>
      <c r="F58" s="126">
        <v>907</v>
      </c>
      <c r="G58" s="188" t="s">
        <v>241</v>
      </c>
      <c r="H58" s="188" t="s">
        <v>267</v>
      </c>
      <c r="I58" s="415" t="s">
        <v>307</v>
      </c>
      <c r="J58" s="127">
        <v>200</v>
      </c>
      <c r="K58" s="182">
        <v>250</v>
      </c>
      <c r="L58" s="303" t="s">
        <v>299</v>
      </c>
      <c r="M58" s="184"/>
      <c r="N58" s="189" t="s">
        <v>415</v>
      </c>
      <c r="O58" s="189" t="s">
        <v>369</v>
      </c>
      <c r="P58" s="189">
        <v>1</v>
      </c>
      <c r="Q58" s="675" t="s">
        <v>204</v>
      </c>
      <c r="R58" s="676"/>
    </row>
    <row r="59" spans="2:18" s="148" customFormat="1" ht="111.75" customHeight="1">
      <c r="B59" s="516"/>
      <c r="C59" s="496" t="s">
        <v>440</v>
      </c>
      <c r="D59" s="187" t="s">
        <v>461</v>
      </c>
      <c r="E59" s="432" t="s">
        <v>204</v>
      </c>
      <c r="F59" s="126" t="s">
        <v>204</v>
      </c>
      <c r="G59" s="126" t="s">
        <v>204</v>
      </c>
      <c r="H59" s="126" t="s">
        <v>204</v>
      </c>
      <c r="I59" s="126" t="s">
        <v>204</v>
      </c>
      <c r="J59" s="126" t="s">
        <v>204</v>
      </c>
      <c r="K59" s="125" t="s">
        <v>204</v>
      </c>
      <c r="L59" s="206"/>
      <c r="M59" s="184"/>
      <c r="N59" s="765" t="s">
        <v>204</v>
      </c>
      <c r="O59" s="766"/>
      <c r="P59" s="767"/>
      <c r="Q59" s="770" t="s">
        <v>314</v>
      </c>
      <c r="R59" s="771"/>
    </row>
    <row r="60" spans="2:18" s="148" customFormat="1" ht="288" customHeight="1">
      <c r="B60" s="514" t="s">
        <v>463</v>
      </c>
      <c r="C60" s="496" t="s">
        <v>435</v>
      </c>
      <c r="D60" s="187" t="s">
        <v>462</v>
      </c>
      <c r="E60" s="168" t="s">
        <v>293</v>
      </c>
      <c r="F60" s="332" t="s">
        <v>399</v>
      </c>
      <c r="G60" s="332" t="s">
        <v>400</v>
      </c>
      <c r="H60" s="332" t="s">
        <v>239</v>
      </c>
      <c r="I60" s="333" t="s">
        <v>401</v>
      </c>
      <c r="J60" s="332" t="s">
        <v>240</v>
      </c>
      <c r="K60" s="297">
        <v>889</v>
      </c>
      <c r="L60" s="336" t="s">
        <v>402</v>
      </c>
      <c r="M60" s="311"/>
      <c r="N60" s="189" t="s">
        <v>403</v>
      </c>
      <c r="O60" s="189" t="s">
        <v>257</v>
      </c>
      <c r="P60" s="189">
        <v>4</v>
      </c>
      <c r="Q60" s="390" t="s">
        <v>204</v>
      </c>
      <c r="R60" s="389"/>
    </row>
    <row r="61" spans="2:18" s="148" customFormat="1" ht="84.75" customHeight="1">
      <c r="B61" s="516"/>
      <c r="C61" s="496" t="s">
        <v>465</v>
      </c>
      <c r="D61" s="187" t="s">
        <v>464</v>
      </c>
      <c r="E61" s="168" t="s">
        <v>204</v>
      </c>
      <c r="F61" s="308" t="s">
        <v>204</v>
      </c>
      <c r="G61" s="308" t="s">
        <v>204</v>
      </c>
      <c r="H61" s="308" t="s">
        <v>204</v>
      </c>
      <c r="I61" s="308" t="s">
        <v>204</v>
      </c>
      <c r="J61" s="308" t="s">
        <v>204</v>
      </c>
      <c r="K61" s="125" t="s">
        <v>204</v>
      </c>
      <c r="L61" s="214"/>
      <c r="M61" s="311"/>
      <c r="N61" s="706" t="s">
        <v>204</v>
      </c>
      <c r="O61" s="707"/>
      <c r="P61" s="707"/>
      <c r="Q61" s="409" t="s">
        <v>209</v>
      </c>
      <c r="R61" s="409"/>
    </row>
    <row r="62" spans="2:18" s="148" customFormat="1" ht="90" customHeight="1">
      <c r="B62" s="722" t="s">
        <v>363</v>
      </c>
      <c r="C62" s="777" t="s">
        <v>431</v>
      </c>
      <c r="D62" s="703" t="s">
        <v>466</v>
      </c>
      <c r="E62" s="480" t="s">
        <v>292</v>
      </c>
      <c r="F62" s="127" t="s">
        <v>204</v>
      </c>
      <c r="G62" s="127" t="s">
        <v>204</v>
      </c>
      <c r="H62" s="127" t="s">
        <v>204</v>
      </c>
      <c r="I62" s="127" t="s">
        <v>204</v>
      </c>
      <c r="J62" s="394" t="s">
        <v>204</v>
      </c>
      <c r="K62" s="190">
        <f>K63+K64</f>
        <v>42828.4</v>
      </c>
      <c r="L62" s="683" t="s">
        <v>390</v>
      </c>
      <c r="M62" s="191"/>
      <c r="N62" s="192"/>
      <c r="O62" s="193"/>
      <c r="P62" s="193"/>
      <c r="Q62" s="193"/>
      <c r="R62" s="194"/>
    </row>
    <row r="63" spans="2:18" s="148" customFormat="1" ht="78.75" customHeight="1">
      <c r="B63" s="722"/>
      <c r="C63" s="778"/>
      <c r="D63" s="704"/>
      <c r="E63" s="480" t="s">
        <v>290</v>
      </c>
      <c r="F63" s="126" t="s">
        <v>204</v>
      </c>
      <c r="G63" s="126" t="s">
        <v>204</v>
      </c>
      <c r="H63" s="126" t="s">
        <v>204</v>
      </c>
      <c r="I63" s="126" t="s">
        <v>204</v>
      </c>
      <c r="J63" s="393" t="s">
        <v>204</v>
      </c>
      <c r="K63" s="196">
        <f>K68+K70+K73</f>
        <v>42672.4</v>
      </c>
      <c r="L63" s="635"/>
      <c r="M63" s="191"/>
      <c r="N63" s="197"/>
      <c r="O63" s="198"/>
      <c r="P63" s="198" t="s">
        <v>204</v>
      </c>
      <c r="Q63" s="198"/>
      <c r="R63" s="199"/>
    </row>
    <row r="64" spans="2:18" s="148" customFormat="1" ht="81" customHeight="1">
      <c r="B64" s="722"/>
      <c r="C64" s="779"/>
      <c r="D64" s="705"/>
      <c r="E64" s="480" t="s">
        <v>291</v>
      </c>
      <c r="F64" s="126" t="s">
        <v>204</v>
      </c>
      <c r="G64" s="126" t="s">
        <v>204</v>
      </c>
      <c r="H64" s="126" t="s">
        <v>204</v>
      </c>
      <c r="I64" s="126" t="s">
        <v>204</v>
      </c>
      <c r="J64" s="126" t="s">
        <v>204</v>
      </c>
      <c r="K64" s="163">
        <f>K71</f>
        <v>156</v>
      </c>
      <c r="L64" s="635"/>
      <c r="M64" s="191"/>
      <c r="N64" s="197"/>
      <c r="O64" s="198"/>
      <c r="P64" s="198"/>
      <c r="Q64" s="198"/>
      <c r="R64" s="199"/>
    </row>
    <row r="65" spans="2:18" s="148" customFormat="1" ht="177.75" customHeight="1">
      <c r="B65" s="757" t="s">
        <v>362</v>
      </c>
      <c r="C65" s="757" t="s">
        <v>430</v>
      </c>
      <c r="D65" s="780" t="s">
        <v>469</v>
      </c>
      <c r="E65" s="518" t="s">
        <v>292</v>
      </c>
      <c r="F65" s="259" t="s">
        <v>204</v>
      </c>
      <c r="G65" s="259" t="s">
        <v>204</v>
      </c>
      <c r="H65" s="259" t="s">
        <v>204</v>
      </c>
      <c r="I65" s="259" t="s">
        <v>204</v>
      </c>
      <c r="J65" s="259" t="s">
        <v>204</v>
      </c>
      <c r="K65" s="519">
        <f>K66+K67</f>
        <v>42828.4</v>
      </c>
      <c r="L65" s="696" t="s">
        <v>390</v>
      </c>
      <c r="M65" s="200"/>
      <c r="N65" s="820" t="s">
        <v>348</v>
      </c>
      <c r="O65" s="780" t="s">
        <v>229</v>
      </c>
      <c r="P65" s="623">
        <v>16</v>
      </c>
      <c r="Q65" s="201" t="s">
        <v>204</v>
      </c>
      <c r="R65" s="202"/>
    </row>
    <row r="66" spans="2:18" s="148" customFormat="1" ht="81" customHeight="1">
      <c r="B66" s="758"/>
      <c r="C66" s="758"/>
      <c r="D66" s="781"/>
      <c r="E66" s="518" t="s">
        <v>290</v>
      </c>
      <c r="F66" s="259" t="s">
        <v>204</v>
      </c>
      <c r="G66" s="259" t="s">
        <v>204</v>
      </c>
      <c r="H66" s="259" t="s">
        <v>204</v>
      </c>
      <c r="I66" s="259" t="s">
        <v>204</v>
      </c>
      <c r="J66" s="259" t="s">
        <v>204</v>
      </c>
      <c r="K66" s="519">
        <f>K68+K70+K73</f>
        <v>42672.4</v>
      </c>
      <c r="L66" s="696"/>
      <c r="M66" s="200"/>
      <c r="N66" s="821"/>
      <c r="O66" s="781"/>
      <c r="P66" s="652"/>
      <c r="Q66" s="201"/>
      <c r="R66" s="202"/>
    </row>
    <row r="67" spans="2:18" s="148" customFormat="1" ht="60" customHeight="1">
      <c r="B67" s="759"/>
      <c r="C67" s="759"/>
      <c r="D67" s="782"/>
      <c r="E67" s="518" t="s">
        <v>291</v>
      </c>
      <c r="F67" s="259" t="s">
        <v>204</v>
      </c>
      <c r="G67" s="259" t="s">
        <v>204</v>
      </c>
      <c r="H67" s="259" t="s">
        <v>204</v>
      </c>
      <c r="I67" s="259" t="s">
        <v>204</v>
      </c>
      <c r="J67" s="259" t="s">
        <v>204</v>
      </c>
      <c r="K67" s="519">
        <f>K71</f>
        <v>156</v>
      </c>
      <c r="L67" s="697"/>
      <c r="M67" s="200"/>
      <c r="N67" s="822"/>
      <c r="O67" s="782"/>
      <c r="P67" s="624"/>
      <c r="Q67" s="201"/>
      <c r="R67" s="202"/>
    </row>
    <row r="68" spans="2:19" s="148" customFormat="1" ht="408.75" customHeight="1">
      <c r="B68" s="514" t="s">
        <v>467</v>
      </c>
      <c r="C68" s="491" t="s">
        <v>435</v>
      </c>
      <c r="D68" s="168" t="s">
        <v>468</v>
      </c>
      <c r="E68" s="168" t="s">
        <v>290</v>
      </c>
      <c r="F68" s="154" t="s">
        <v>255</v>
      </c>
      <c r="G68" s="154" t="s">
        <v>235</v>
      </c>
      <c r="H68" s="154" t="s">
        <v>243</v>
      </c>
      <c r="I68" s="154" t="s">
        <v>248</v>
      </c>
      <c r="J68" s="154">
        <v>500</v>
      </c>
      <c r="K68" s="182">
        <v>33952.3</v>
      </c>
      <c r="L68" s="324" t="s">
        <v>300</v>
      </c>
      <c r="M68" s="191"/>
      <c r="N68" s="315" t="s">
        <v>349</v>
      </c>
      <c r="O68" s="175" t="s">
        <v>229</v>
      </c>
      <c r="P68" s="175">
        <v>100</v>
      </c>
      <c r="Q68" s="203"/>
      <c r="R68" s="204"/>
      <c r="S68" s="149"/>
    </row>
    <row r="69" spans="2:19" s="148" customFormat="1" ht="158.25" customHeight="1">
      <c r="B69" s="516"/>
      <c r="C69" s="520" t="s">
        <v>440</v>
      </c>
      <c r="D69" s="168" t="s">
        <v>470</v>
      </c>
      <c r="E69" s="168" t="s">
        <v>204</v>
      </c>
      <c r="F69" s="126" t="s">
        <v>204</v>
      </c>
      <c r="G69" s="126" t="s">
        <v>204</v>
      </c>
      <c r="H69" s="126" t="s">
        <v>204</v>
      </c>
      <c r="I69" s="126" t="s">
        <v>204</v>
      </c>
      <c r="J69" s="126" t="s">
        <v>204</v>
      </c>
      <c r="K69" s="125" t="s">
        <v>204</v>
      </c>
      <c r="L69" s="346"/>
      <c r="M69" s="191"/>
      <c r="N69" s="176" t="s">
        <v>204</v>
      </c>
      <c r="O69" s="126" t="s">
        <v>204</v>
      </c>
      <c r="P69" s="126" t="s">
        <v>204</v>
      </c>
      <c r="Q69" s="396" t="s">
        <v>209</v>
      </c>
      <c r="R69" s="155"/>
      <c r="S69" s="149"/>
    </row>
    <row r="70" spans="2:20" s="148" customFormat="1" ht="285" customHeight="1">
      <c r="B70" s="618" t="s">
        <v>472</v>
      </c>
      <c r="C70" s="637" t="s">
        <v>435</v>
      </c>
      <c r="D70" s="656" t="s">
        <v>471</v>
      </c>
      <c r="E70" s="168" t="s">
        <v>290</v>
      </c>
      <c r="F70" s="154" t="s">
        <v>255</v>
      </c>
      <c r="G70" s="154" t="s">
        <v>249</v>
      </c>
      <c r="H70" s="154" t="s">
        <v>239</v>
      </c>
      <c r="I70" s="154" t="s">
        <v>250</v>
      </c>
      <c r="J70" s="154" t="s">
        <v>245</v>
      </c>
      <c r="K70" s="182">
        <v>7645.1</v>
      </c>
      <c r="L70" s="683" t="s">
        <v>300</v>
      </c>
      <c r="M70" s="191"/>
      <c r="N70" s="713" t="s">
        <v>350</v>
      </c>
      <c r="O70" s="725" t="s">
        <v>232</v>
      </c>
      <c r="P70" s="711">
        <v>3</v>
      </c>
      <c r="Q70" s="663" t="s">
        <v>204</v>
      </c>
      <c r="R70" s="664"/>
      <c r="T70" s="205"/>
    </row>
    <row r="71" spans="2:18" s="148" customFormat="1" ht="96" customHeight="1">
      <c r="B71" s="619"/>
      <c r="C71" s="602"/>
      <c r="D71" s="658"/>
      <c r="E71" s="168" t="s">
        <v>291</v>
      </c>
      <c r="F71" s="126" t="s">
        <v>204</v>
      </c>
      <c r="G71" s="126" t="s">
        <v>204</v>
      </c>
      <c r="H71" s="126" t="s">
        <v>204</v>
      </c>
      <c r="I71" s="126" t="s">
        <v>204</v>
      </c>
      <c r="J71" s="126" t="s">
        <v>204</v>
      </c>
      <c r="K71" s="182">
        <v>156</v>
      </c>
      <c r="L71" s="635"/>
      <c r="M71" s="191"/>
      <c r="N71" s="714"/>
      <c r="O71" s="726"/>
      <c r="P71" s="712"/>
      <c r="Q71" s="667"/>
      <c r="R71" s="668"/>
    </row>
    <row r="72" spans="2:18" s="148" customFormat="1" ht="125.25" customHeight="1">
      <c r="B72" s="516"/>
      <c r="C72" s="491" t="s">
        <v>440</v>
      </c>
      <c r="D72" s="168" t="s">
        <v>453</v>
      </c>
      <c r="E72" s="168" t="s">
        <v>204</v>
      </c>
      <c r="F72" s="398" t="s">
        <v>204</v>
      </c>
      <c r="G72" s="398" t="s">
        <v>204</v>
      </c>
      <c r="H72" s="398" t="s">
        <v>204</v>
      </c>
      <c r="I72" s="398" t="s">
        <v>204</v>
      </c>
      <c r="J72" s="398" t="s">
        <v>204</v>
      </c>
      <c r="K72" s="125" t="s">
        <v>204</v>
      </c>
      <c r="L72" s="206"/>
      <c r="M72" s="191"/>
      <c r="N72" s="395" t="s">
        <v>204</v>
      </c>
      <c r="O72" s="398" t="s">
        <v>204</v>
      </c>
      <c r="P72" s="398" t="s">
        <v>204</v>
      </c>
      <c r="Q72" s="397" t="s">
        <v>209</v>
      </c>
      <c r="R72" s="208"/>
    </row>
    <row r="73" spans="2:18" s="148" customFormat="1" ht="188.25" customHeight="1">
      <c r="B73" s="428" t="s">
        <v>473</v>
      </c>
      <c r="C73" s="491" t="s">
        <v>435</v>
      </c>
      <c r="D73" s="168" t="s">
        <v>116</v>
      </c>
      <c r="E73" s="168" t="s">
        <v>290</v>
      </c>
      <c r="F73" s="210" t="s">
        <v>244</v>
      </c>
      <c r="G73" s="210" t="s">
        <v>235</v>
      </c>
      <c r="H73" s="210" t="s">
        <v>243</v>
      </c>
      <c r="I73" s="416" t="s">
        <v>389</v>
      </c>
      <c r="J73" s="210" t="s">
        <v>256</v>
      </c>
      <c r="K73" s="182">
        <v>1075</v>
      </c>
      <c r="L73" s="447" t="s">
        <v>299</v>
      </c>
      <c r="M73" s="191"/>
      <c r="N73" s="586" t="s">
        <v>408</v>
      </c>
      <c r="O73" s="408" t="s">
        <v>383</v>
      </c>
      <c r="P73" s="408">
        <v>1</v>
      </c>
      <c r="Q73" s="407"/>
      <c r="R73" s="208"/>
    </row>
    <row r="74" spans="2:18" s="148" customFormat="1" ht="177" customHeight="1">
      <c r="B74" s="516"/>
      <c r="C74" s="492" t="s">
        <v>440</v>
      </c>
      <c r="D74" s="582" t="s">
        <v>626</v>
      </c>
      <c r="E74" s="429" t="s">
        <v>204</v>
      </c>
      <c r="F74" s="404" t="s">
        <v>204</v>
      </c>
      <c r="G74" s="404" t="s">
        <v>204</v>
      </c>
      <c r="H74" s="404" t="s">
        <v>204</v>
      </c>
      <c r="I74" s="404" t="s">
        <v>204</v>
      </c>
      <c r="J74" s="404" t="s">
        <v>204</v>
      </c>
      <c r="K74" s="220" t="s">
        <v>204</v>
      </c>
      <c r="L74" s="214"/>
      <c r="M74" s="411"/>
      <c r="N74" s="638" t="s">
        <v>204</v>
      </c>
      <c r="O74" s="639"/>
      <c r="P74" s="640"/>
      <c r="Q74" s="405" t="s">
        <v>208</v>
      </c>
      <c r="R74" s="419"/>
    </row>
    <row r="75" spans="2:18" s="148" customFormat="1" ht="81" customHeight="1">
      <c r="B75" s="722" t="s">
        <v>333</v>
      </c>
      <c r="C75" s="777" t="s">
        <v>431</v>
      </c>
      <c r="D75" s="708" t="s">
        <v>474</v>
      </c>
      <c r="E75" s="480" t="s">
        <v>292</v>
      </c>
      <c r="F75" s="422" t="s">
        <v>204</v>
      </c>
      <c r="G75" s="422" t="s">
        <v>204</v>
      </c>
      <c r="H75" s="422" t="s">
        <v>204</v>
      </c>
      <c r="I75" s="422" t="s">
        <v>204</v>
      </c>
      <c r="J75" s="422" t="s">
        <v>204</v>
      </c>
      <c r="K75" s="190">
        <f>K76+K77+K78</f>
        <v>1341921.2</v>
      </c>
      <c r="L75" s="641" t="s">
        <v>299</v>
      </c>
      <c r="M75" s="347"/>
      <c r="N75" s="192"/>
      <c r="O75" s="193"/>
      <c r="P75" s="193"/>
      <c r="Q75" s="193"/>
      <c r="R75" s="194"/>
    </row>
    <row r="76" spans="2:18" s="148" customFormat="1" ht="79.5" customHeight="1">
      <c r="B76" s="722"/>
      <c r="C76" s="778"/>
      <c r="D76" s="709"/>
      <c r="E76" s="480" t="s">
        <v>290</v>
      </c>
      <c r="F76" s="422" t="s">
        <v>204</v>
      </c>
      <c r="G76" s="422" t="s">
        <v>204</v>
      </c>
      <c r="H76" s="422" t="s">
        <v>204</v>
      </c>
      <c r="I76" s="422" t="s">
        <v>204</v>
      </c>
      <c r="J76" s="422" t="s">
        <v>204</v>
      </c>
      <c r="K76" s="163">
        <f>K83+K87+K93+K95</f>
        <v>47139.3</v>
      </c>
      <c r="L76" s="641"/>
      <c r="M76" s="191"/>
      <c r="N76" s="197"/>
      <c r="O76" s="412" t="s">
        <v>204</v>
      </c>
      <c r="P76" s="198"/>
      <c r="Q76" s="198"/>
      <c r="R76" s="199"/>
    </row>
    <row r="77" spans="2:18" s="148" customFormat="1" ht="56.25" customHeight="1">
      <c r="B77" s="722"/>
      <c r="C77" s="778"/>
      <c r="D77" s="709"/>
      <c r="E77" s="480" t="s">
        <v>291</v>
      </c>
      <c r="F77" s="422" t="s">
        <v>204</v>
      </c>
      <c r="G77" s="422" t="s">
        <v>204</v>
      </c>
      <c r="H77" s="422" t="s">
        <v>204</v>
      </c>
      <c r="I77" s="422" t="s">
        <v>204</v>
      </c>
      <c r="J77" s="422" t="s">
        <v>204</v>
      </c>
      <c r="K77" s="163">
        <f>K84+K88</f>
        <v>1205.9</v>
      </c>
      <c r="L77" s="641"/>
      <c r="M77" s="191"/>
      <c r="N77" s="197"/>
      <c r="O77" s="198"/>
      <c r="P77" s="198"/>
      <c r="Q77" s="198"/>
      <c r="R77" s="199"/>
    </row>
    <row r="78" spans="2:18" s="148" customFormat="1" ht="84.75" customHeight="1">
      <c r="B78" s="722"/>
      <c r="C78" s="779"/>
      <c r="D78" s="710"/>
      <c r="E78" s="480" t="s">
        <v>293</v>
      </c>
      <c r="F78" s="422" t="s">
        <v>204</v>
      </c>
      <c r="G78" s="422" t="s">
        <v>204</v>
      </c>
      <c r="H78" s="422" t="s">
        <v>204</v>
      </c>
      <c r="I78" s="422" t="s">
        <v>204</v>
      </c>
      <c r="J78" s="422" t="s">
        <v>204</v>
      </c>
      <c r="K78" s="163">
        <f>K90</f>
        <v>1293576</v>
      </c>
      <c r="L78" s="641"/>
      <c r="M78" s="191"/>
      <c r="N78" s="197"/>
      <c r="O78" s="198"/>
      <c r="P78" s="198"/>
      <c r="Q78" s="198"/>
      <c r="R78" s="199"/>
    </row>
    <row r="79" spans="2:18" s="148" customFormat="1" ht="88.5" customHeight="1">
      <c r="B79" s="722" t="s">
        <v>334</v>
      </c>
      <c r="C79" s="826" t="s">
        <v>430</v>
      </c>
      <c r="D79" s="825" t="s">
        <v>475</v>
      </c>
      <c r="E79" s="480" t="s">
        <v>292</v>
      </c>
      <c r="F79" s="200"/>
      <c r="G79" s="200"/>
      <c r="H79" s="200"/>
      <c r="I79" s="200"/>
      <c r="J79" s="200"/>
      <c r="K79" s="200"/>
      <c r="L79" s="780" t="s">
        <v>299</v>
      </c>
      <c r="M79" s="191"/>
      <c r="N79" s="644" t="s">
        <v>407</v>
      </c>
      <c r="O79" s="609" t="s">
        <v>254</v>
      </c>
      <c r="P79" s="609">
        <v>20</v>
      </c>
      <c r="Q79" s="201" t="s">
        <v>204</v>
      </c>
      <c r="R79" s="202"/>
    </row>
    <row r="80" spans="2:18" s="148" customFormat="1" ht="39.75" customHeight="1">
      <c r="B80" s="722"/>
      <c r="C80" s="826"/>
      <c r="D80" s="825"/>
      <c r="E80" s="480" t="s">
        <v>290</v>
      </c>
      <c r="F80" s="200"/>
      <c r="G80" s="200"/>
      <c r="H80" s="200"/>
      <c r="I80" s="200"/>
      <c r="J80" s="200"/>
      <c r="K80" s="200"/>
      <c r="L80" s="781"/>
      <c r="M80" s="191"/>
      <c r="N80" s="645"/>
      <c r="O80" s="647"/>
      <c r="P80" s="647"/>
      <c r="Q80" s="201"/>
      <c r="R80" s="202"/>
    </row>
    <row r="81" spans="2:18" s="148" customFormat="1" ht="43.5" customHeight="1">
      <c r="B81" s="722"/>
      <c r="C81" s="826"/>
      <c r="D81" s="825"/>
      <c r="E81" s="480" t="s">
        <v>291</v>
      </c>
      <c r="F81" s="200"/>
      <c r="G81" s="200"/>
      <c r="H81" s="200"/>
      <c r="I81" s="200"/>
      <c r="J81" s="200"/>
      <c r="K81" s="200"/>
      <c r="L81" s="781"/>
      <c r="M81" s="191"/>
      <c r="N81" s="645"/>
      <c r="O81" s="647"/>
      <c r="P81" s="647"/>
      <c r="Q81" s="201"/>
      <c r="R81" s="202"/>
    </row>
    <row r="82" spans="2:18" s="148" customFormat="1" ht="51.75" customHeight="1">
      <c r="B82" s="722"/>
      <c r="C82" s="826"/>
      <c r="D82" s="825"/>
      <c r="E82" s="480" t="s">
        <v>293</v>
      </c>
      <c r="F82" s="200"/>
      <c r="G82" s="200"/>
      <c r="H82" s="200"/>
      <c r="I82" s="200"/>
      <c r="J82" s="200"/>
      <c r="K82" s="200"/>
      <c r="L82" s="782"/>
      <c r="M82" s="191"/>
      <c r="N82" s="646"/>
      <c r="O82" s="610"/>
      <c r="P82" s="610"/>
      <c r="Q82" s="201"/>
      <c r="R82" s="202"/>
    </row>
    <row r="83" spans="2:18" s="148" customFormat="1" ht="183.75" customHeight="1">
      <c r="B83" s="618" t="s">
        <v>476</v>
      </c>
      <c r="C83" s="637" t="s">
        <v>435</v>
      </c>
      <c r="D83" s="656" t="s">
        <v>477</v>
      </c>
      <c r="E83" s="168" t="s">
        <v>290</v>
      </c>
      <c r="F83" s="126">
        <v>907</v>
      </c>
      <c r="G83" s="154" t="s">
        <v>235</v>
      </c>
      <c r="H83" s="154" t="s">
        <v>243</v>
      </c>
      <c r="I83" s="418" t="s">
        <v>253</v>
      </c>
      <c r="J83" s="154" t="s">
        <v>245</v>
      </c>
      <c r="K83" s="182">
        <f>20000+10973.6</f>
        <v>30973.6</v>
      </c>
      <c r="L83" s="127" t="s">
        <v>299</v>
      </c>
      <c r="M83" s="191"/>
      <c r="N83" s="609" t="s">
        <v>251</v>
      </c>
      <c r="O83" s="609" t="s">
        <v>252</v>
      </c>
      <c r="P83" s="609">
        <v>200</v>
      </c>
      <c r="Q83" s="197"/>
      <c r="R83" s="199"/>
    </row>
    <row r="84" spans="2:20" s="148" customFormat="1" ht="140.25" customHeight="1">
      <c r="B84" s="619"/>
      <c r="C84" s="602"/>
      <c r="D84" s="658"/>
      <c r="E84" s="168" t="s">
        <v>291</v>
      </c>
      <c r="F84" s="126" t="s">
        <v>204</v>
      </c>
      <c r="G84" s="126" t="s">
        <v>204</v>
      </c>
      <c r="H84" s="126" t="s">
        <v>204</v>
      </c>
      <c r="I84" s="126" t="s">
        <v>204</v>
      </c>
      <c r="J84" s="126" t="s">
        <v>204</v>
      </c>
      <c r="K84" s="182">
        <v>679.6</v>
      </c>
      <c r="L84" s="304"/>
      <c r="M84" s="191"/>
      <c r="N84" s="610"/>
      <c r="O84" s="610"/>
      <c r="P84" s="610"/>
      <c r="Q84" s="342"/>
      <c r="R84" s="343"/>
      <c r="T84" s="205"/>
    </row>
    <row r="85" spans="2:18" s="148" customFormat="1" ht="391.5" customHeight="1">
      <c r="B85" s="515"/>
      <c r="C85" s="491" t="s">
        <v>440</v>
      </c>
      <c r="D85" s="168" t="s">
        <v>478</v>
      </c>
      <c r="E85" s="432" t="s">
        <v>204</v>
      </c>
      <c r="F85" s="126" t="s">
        <v>204</v>
      </c>
      <c r="G85" s="126" t="s">
        <v>204</v>
      </c>
      <c r="H85" s="126" t="s">
        <v>204</v>
      </c>
      <c r="I85" s="126" t="s">
        <v>204</v>
      </c>
      <c r="J85" s="126" t="s">
        <v>204</v>
      </c>
      <c r="K85" s="125" t="s">
        <v>204</v>
      </c>
      <c r="L85" s="362" t="s">
        <v>299</v>
      </c>
      <c r="M85" s="191"/>
      <c r="N85" s="176" t="s">
        <v>204</v>
      </c>
      <c r="O85" s="189" t="s">
        <v>204</v>
      </c>
      <c r="P85" s="189" t="s">
        <v>204</v>
      </c>
      <c r="Q85" s="406" t="s">
        <v>209</v>
      </c>
      <c r="R85" s="406"/>
    </row>
    <row r="86" spans="2:18" s="148" customFormat="1" ht="111" customHeight="1">
      <c r="B86" s="516"/>
      <c r="C86" s="491" t="s">
        <v>440</v>
      </c>
      <c r="D86" s="168" t="s">
        <v>479</v>
      </c>
      <c r="E86" s="432" t="s">
        <v>204</v>
      </c>
      <c r="F86" s="126" t="s">
        <v>204</v>
      </c>
      <c r="G86" s="126" t="s">
        <v>204</v>
      </c>
      <c r="H86" s="126" t="s">
        <v>204</v>
      </c>
      <c r="I86" s="126" t="s">
        <v>204</v>
      </c>
      <c r="J86" s="126" t="s">
        <v>204</v>
      </c>
      <c r="K86" s="125" t="s">
        <v>204</v>
      </c>
      <c r="L86" s="221"/>
      <c r="M86" s="191"/>
      <c r="N86" s="176" t="s">
        <v>204</v>
      </c>
      <c r="O86" s="189" t="s">
        <v>204</v>
      </c>
      <c r="P86" s="189" t="s">
        <v>204</v>
      </c>
      <c r="Q86" s="406" t="s">
        <v>311</v>
      </c>
      <c r="R86" s="155"/>
    </row>
    <row r="87" spans="2:20" s="148" customFormat="1" ht="161.25" customHeight="1">
      <c r="B87" s="618" t="s">
        <v>484</v>
      </c>
      <c r="C87" s="637" t="s">
        <v>435</v>
      </c>
      <c r="D87" s="656" t="s">
        <v>480</v>
      </c>
      <c r="E87" s="211" t="s">
        <v>290</v>
      </c>
      <c r="F87" s="210" t="s">
        <v>244</v>
      </c>
      <c r="G87" s="210" t="s">
        <v>235</v>
      </c>
      <c r="H87" s="210" t="s">
        <v>243</v>
      </c>
      <c r="I87" s="423" t="s">
        <v>336</v>
      </c>
      <c r="J87" s="210" t="s">
        <v>245</v>
      </c>
      <c r="K87" s="468">
        <v>10000</v>
      </c>
      <c r="L87" s="303" t="s">
        <v>299</v>
      </c>
      <c r="M87" s="191"/>
      <c r="N87" s="609" t="s">
        <v>355</v>
      </c>
      <c r="O87" s="615" t="s">
        <v>232</v>
      </c>
      <c r="P87" s="615">
        <v>217</v>
      </c>
      <c r="Q87" s="688" t="s">
        <v>204</v>
      </c>
      <c r="R87" s="688"/>
      <c r="T87" s="205"/>
    </row>
    <row r="88" spans="2:18" s="148" customFormat="1" ht="151.5" customHeight="1">
      <c r="B88" s="619"/>
      <c r="C88" s="602"/>
      <c r="D88" s="658"/>
      <c r="E88" s="211" t="s">
        <v>291</v>
      </c>
      <c r="F88" s="126" t="s">
        <v>204</v>
      </c>
      <c r="G88" s="126" t="s">
        <v>204</v>
      </c>
      <c r="H88" s="126" t="s">
        <v>204</v>
      </c>
      <c r="I88" s="126" t="s">
        <v>204</v>
      </c>
      <c r="J88" s="126" t="s">
        <v>204</v>
      </c>
      <c r="K88" s="349">
        <v>526.3</v>
      </c>
      <c r="L88" s="214"/>
      <c r="M88" s="191"/>
      <c r="N88" s="610"/>
      <c r="O88" s="617"/>
      <c r="P88" s="617"/>
      <c r="Q88" s="688"/>
      <c r="R88" s="688"/>
    </row>
    <row r="89" spans="2:18" s="148" customFormat="1" ht="99.75" customHeight="1">
      <c r="B89" s="760"/>
      <c r="C89" s="492" t="s">
        <v>440</v>
      </c>
      <c r="D89" s="211" t="s">
        <v>482</v>
      </c>
      <c r="E89" s="432" t="s">
        <v>204</v>
      </c>
      <c r="F89" s="126" t="s">
        <v>204</v>
      </c>
      <c r="G89" s="126" t="s">
        <v>204</v>
      </c>
      <c r="H89" s="126" t="s">
        <v>204</v>
      </c>
      <c r="I89" s="126" t="s">
        <v>204</v>
      </c>
      <c r="J89" s="126" t="s">
        <v>204</v>
      </c>
      <c r="K89" s="125" t="s">
        <v>204</v>
      </c>
      <c r="L89" s="206"/>
      <c r="M89" s="191"/>
      <c r="N89" s="685" t="s">
        <v>204</v>
      </c>
      <c r="O89" s="686"/>
      <c r="P89" s="687"/>
      <c r="Q89" s="407" t="s">
        <v>296</v>
      </c>
      <c r="R89" s="407"/>
    </row>
    <row r="90" spans="2:18" s="148" customFormat="1" ht="74.25" customHeight="1">
      <c r="B90" s="618" t="s">
        <v>485</v>
      </c>
      <c r="C90" s="637" t="s">
        <v>435</v>
      </c>
      <c r="D90" s="656" t="s">
        <v>483</v>
      </c>
      <c r="E90" s="656" t="s">
        <v>293</v>
      </c>
      <c r="F90" s="623" t="s">
        <v>204</v>
      </c>
      <c r="G90" s="623" t="s">
        <v>204</v>
      </c>
      <c r="H90" s="623" t="s">
        <v>204</v>
      </c>
      <c r="I90" s="623" t="s">
        <v>204</v>
      </c>
      <c r="J90" s="623" t="s">
        <v>204</v>
      </c>
      <c r="K90" s="717">
        <v>1293576</v>
      </c>
      <c r="L90" s="623" t="s">
        <v>356</v>
      </c>
      <c r="M90" s="191"/>
      <c r="N90" s="465" t="s">
        <v>338</v>
      </c>
      <c r="O90" s="466" t="s">
        <v>351</v>
      </c>
      <c r="P90" s="466">
        <v>1</v>
      </c>
      <c r="Q90" s="663" t="s">
        <v>204</v>
      </c>
      <c r="R90" s="664"/>
    </row>
    <row r="91" spans="2:18" s="148" customFormat="1" ht="71.25" customHeight="1">
      <c r="B91" s="619"/>
      <c r="C91" s="602"/>
      <c r="D91" s="658"/>
      <c r="E91" s="658"/>
      <c r="F91" s="624"/>
      <c r="G91" s="624"/>
      <c r="H91" s="624"/>
      <c r="I91" s="624"/>
      <c r="J91" s="624"/>
      <c r="K91" s="718"/>
      <c r="L91" s="652"/>
      <c r="M91" s="191"/>
      <c r="N91" s="465" t="s">
        <v>294</v>
      </c>
      <c r="O91" s="466" t="s">
        <v>295</v>
      </c>
      <c r="P91" s="466">
        <v>10</v>
      </c>
      <c r="Q91" s="667"/>
      <c r="R91" s="668"/>
    </row>
    <row r="92" spans="2:18" s="148" customFormat="1" ht="116.25" customHeight="1">
      <c r="B92" s="516"/>
      <c r="C92" s="491" t="s">
        <v>440</v>
      </c>
      <c r="D92" s="509" t="s">
        <v>486</v>
      </c>
      <c r="E92" s="466" t="s">
        <v>204</v>
      </c>
      <c r="F92" s="466" t="s">
        <v>204</v>
      </c>
      <c r="G92" s="466" t="s">
        <v>204</v>
      </c>
      <c r="H92" s="466" t="s">
        <v>204</v>
      </c>
      <c r="I92" s="466" t="s">
        <v>204</v>
      </c>
      <c r="J92" s="466" t="s">
        <v>204</v>
      </c>
      <c r="K92" s="125" t="s">
        <v>204</v>
      </c>
      <c r="L92" s="624"/>
      <c r="M92" s="191"/>
      <c r="N92" s="455" t="s">
        <v>204</v>
      </c>
      <c r="O92" s="455" t="s">
        <v>204</v>
      </c>
      <c r="P92" s="455" t="s">
        <v>204</v>
      </c>
      <c r="Q92" s="461" t="s">
        <v>204</v>
      </c>
      <c r="R92" s="461" t="s">
        <v>288</v>
      </c>
    </row>
    <row r="93" spans="2:18" s="148" customFormat="1" ht="229.5" customHeight="1">
      <c r="B93" s="428" t="s">
        <v>488</v>
      </c>
      <c r="C93" s="521" t="s">
        <v>435</v>
      </c>
      <c r="D93" s="510" t="s">
        <v>487</v>
      </c>
      <c r="E93" s="510" t="s">
        <v>290</v>
      </c>
      <c r="F93" s="473" t="s">
        <v>244</v>
      </c>
      <c r="G93" s="473" t="s">
        <v>235</v>
      </c>
      <c r="H93" s="473" t="s">
        <v>243</v>
      </c>
      <c r="I93" s="457" t="s">
        <v>391</v>
      </c>
      <c r="J93" s="473" t="s">
        <v>278</v>
      </c>
      <c r="K93" s="571">
        <v>170.9</v>
      </c>
      <c r="L93" s="470" t="s">
        <v>27</v>
      </c>
      <c r="M93" s="191"/>
      <c r="N93" s="465" t="s">
        <v>341</v>
      </c>
      <c r="O93" s="455" t="s">
        <v>229</v>
      </c>
      <c r="P93" s="455">
        <v>100</v>
      </c>
      <c r="Q93" s="350" t="s">
        <v>204</v>
      </c>
      <c r="R93" s="463"/>
    </row>
    <row r="94" spans="2:18" s="148" customFormat="1" ht="116.25" customHeight="1">
      <c r="B94" s="516"/>
      <c r="C94" s="491" t="s">
        <v>440</v>
      </c>
      <c r="D94" s="509" t="s">
        <v>489</v>
      </c>
      <c r="E94" s="466" t="s">
        <v>204</v>
      </c>
      <c r="F94" s="466" t="s">
        <v>204</v>
      </c>
      <c r="G94" s="466" t="s">
        <v>204</v>
      </c>
      <c r="H94" s="466" t="s">
        <v>204</v>
      </c>
      <c r="I94" s="466" t="s">
        <v>204</v>
      </c>
      <c r="J94" s="466" t="s">
        <v>204</v>
      </c>
      <c r="K94" s="125" t="s">
        <v>204</v>
      </c>
      <c r="L94" s="221"/>
      <c r="M94" s="191"/>
      <c r="N94" s="294" t="s">
        <v>204</v>
      </c>
      <c r="O94" s="351"/>
      <c r="P94" s="335"/>
      <c r="Q94" s="461" t="s">
        <v>309</v>
      </c>
      <c r="R94" s="461" t="s">
        <v>288</v>
      </c>
    </row>
    <row r="95" spans="2:18" s="148" customFormat="1" ht="192" customHeight="1">
      <c r="B95" s="514" t="s">
        <v>490</v>
      </c>
      <c r="C95" s="522" t="s">
        <v>435</v>
      </c>
      <c r="D95" s="509" t="s">
        <v>491</v>
      </c>
      <c r="E95" s="509" t="s">
        <v>290</v>
      </c>
      <c r="F95" s="210" t="s">
        <v>244</v>
      </c>
      <c r="G95" s="210" t="s">
        <v>235</v>
      </c>
      <c r="H95" s="210" t="s">
        <v>243</v>
      </c>
      <c r="I95" s="466" t="s">
        <v>392</v>
      </c>
      <c r="J95" s="210" t="s">
        <v>278</v>
      </c>
      <c r="K95" s="167">
        <v>5994.8</v>
      </c>
      <c r="L95" s="360" t="s">
        <v>27</v>
      </c>
      <c r="M95" s="348"/>
      <c r="N95" s="465" t="s">
        <v>341</v>
      </c>
      <c r="O95" s="455" t="s">
        <v>229</v>
      </c>
      <c r="P95" s="455">
        <v>100</v>
      </c>
      <c r="Q95" s="344" t="s">
        <v>204</v>
      </c>
      <c r="R95" s="462"/>
    </row>
    <row r="96" spans="2:18" s="148" customFormat="1" ht="79.5" customHeight="1">
      <c r="B96" s="516"/>
      <c r="C96" s="491" t="s">
        <v>440</v>
      </c>
      <c r="D96" s="509" t="s">
        <v>489</v>
      </c>
      <c r="E96" s="509" t="s">
        <v>204</v>
      </c>
      <c r="F96" s="466" t="s">
        <v>204</v>
      </c>
      <c r="G96" s="466" t="s">
        <v>204</v>
      </c>
      <c r="H96" s="466" t="s">
        <v>204</v>
      </c>
      <c r="I96" s="466" t="s">
        <v>204</v>
      </c>
      <c r="J96" s="466" t="s">
        <v>204</v>
      </c>
      <c r="K96" s="125" t="s">
        <v>204</v>
      </c>
      <c r="L96" s="361"/>
      <c r="M96" s="348"/>
      <c r="N96" s="294" t="s">
        <v>204</v>
      </c>
      <c r="O96" s="351"/>
      <c r="P96" s="335"/>
      <c r="Q96" s="461" t="s">
        <v>309</v>
      </c>
      <c r="R96" s="461" t="s">
        <v>288</v>
      </c>
    </row>
    <row r="97" spans="2:18" ht="45.75" customHeight="1">
      <c r="B97" s="775" t="s">
        <v>492</v>
      </c>
      <c r="C97" s="628" t="s">
        <v>431</v>
      </c>
      <c r="D97" s="650" t="s">
        <v>493</v>
      </c>
      <c r="E97" s="511" t="s">
        <v>292</v>
      </c>
      <c r="F97" s="150" t="s">
        <v>204</v>
      </c>
      <c r="G97" s="150" t="s">
        <v>204</v>
      </c>
      <c r="H97" s="150" t="s">
        <v>204</v>
      </c>
      <c r="I97" s="150" t="s">
        <v>204</v>
      </c>
      <c r="J97" s="150" t="s">
        <v>204</v>
      </c>
      <c r="K97" s="130">
        <f>K98+K100+K101</f>
        <v>98632.9</v>
      </c>
      <c r="L97" s="641" t="s">
        <v>27</v>
      </c>
      <c r="M97" s="352"/>
      <c r="N97" s="352"/>
      <c r="O97" s="352"/>
      <c r="P97" s="353"/>
      <c r="Q97" s="359"/>
      <c r="R97" s="268"/>
    </row>
    <row r="98" spans="2:19" ht="33" customHeight="1">
      <c r="B98" s="776"/>
      <c r="C98" s="629"/>
      <c r="D98" s="650"/>
      <c r="E98" s="495" t="s">
        <v>290</v>
      </c>
      <c r="F98" s="126" t="s">
        <v>204</v>
      </c>
      <c r="G98" s="126" t="s">
        <v>204</v>
      </c>
      <c r="H98" s="126" t="s">
        <v>204</v>
      </c>
      <c r="I98" s="126" t="s">
        <v>204</v>
      </c>
      <c r="J98" s="126" t="s">
        <v>204</v>
      </c>
      <c r="K98" s="163">
        <f>K104+K113+K121</f>
        <v>18313.3</v>
      </c>
      <c r="L98" s="641"/>
      <c r="M98" s="354"/>
      <c r="N98" s="358" t="s">
        <v>204</v>
      </c>
      <c r="O98" s="354"/>
      <c r="P98" s="355"/>
      <c r="Q98" s="256"/>
      <c r="R98" s="257"/>
      <c r="S98" s="142"/>
    </row>
    <row r="99" spans="2:19" ht="36" customHeight="1">
      <c r="B99" s="776"/>
      <c r="C99" s="629"/>
      <c r="D99" s="650"/>
      <c r="E99" s="495" t="s">
        <v>304</v>
      </c>
      <c r="F99" s="126" t="s">
        <v>204</v>
      </c>
      <c r="G99" s="126" t="s">
        <v>204</v>
      </c>
      <c r="H99" s="126" t="s">
        <v>204</v>
      </c>
      <c r="I99" s="126" t="s">
        <v>204</v>
      </c>
      <c r="J99" s="126" t="s">
        <v>204</v>
      </c>
      <c r="K99" s="163"/>
      <c r="L99" s="641"/>
      <c r="M99" s="354"/>
      <c r="N99" s="354"/>
      <c r="O99" s="354"/>
      <c r="P99" s="355"/>
      <c r="Q99" s="256"/>
      <c r="R99" s="257"/>
      <c r="S99" s="142"/>
    </row>
    <row r="100" spans="2:19" ht="35.25" customHeight="1">
      <c r="B100" s="776"/>
      <c r="C100" s="629"/>
      <c r="D100" s="650"/>
      <c r="E100" s="495" t="s">
        <v>291</v>
      </c>
      <c r="F100" s="126" t="s">
        <v>204</v>
      </c>
      <c r="G100" s="126" t="s">
        <v>204</v>
      </c>
      <c r="H100" s="126" t="s">
        <v>204</v>
      </c>
      <c r="I100" s="126" t="s">
        <v>204</v>
      </c>
      <c r="J100" s="126" t="s">
        <v>204</v>
      </c>
      <c r="K100" s="163">
        <f>K114+K122</f>
        <v>3005.6</v>
      </c>
      <c r="L100" s="641"/>
      <c r="M100" s="354"/>
      <c r="N100" s="354"/>
      <c r="O100" s="354"/>
      <c r="P100" s="355"/>
      <c r="Q100" s="256"/>
      <c r="R100" s="257"/>
      <c r="S100" s="142"/>
    </row>
    <row r="101" spans="2:18" ht="37.5" customHeight="1">
      <c r="B101" s="776"/>
      <c r="C101" s="630"/>
      <c r="D101" s="651"/>
      <c r="E101" s="495" t="s">
        <v>293</v>
      </c>
      <c r="F101" s="126" t="s">
        <v>204</v>
      </c>
      <c r="G101" s="126" t="s">
        <v>204</v>
      </c>
      <c r="H101" s="126" t="s">
        <v>204</v>
      </c>
      <c r="I101" s="126" t="s">
        <v>204</v>
      </c>
      <c r="J101" s="126" t="s">
        <v>204</v>
      </c>
      <c r="K101" s="163">
        <f>K115</f>
        <v>77314</v>
      </c>
      <c r="L101" s="641"/>
      <c r="M101" s="356"/>
      <c r="N101" s="356"/>
      <c r="O101" s="356"/>
      <c r="P101" s="357"/>
      <c r="Q101" s="256"/>
      <c r="R101" s="257"/>
    </row>
    <row r="102" spans="2:18" ht="117.75" customHeight="1">
      <c r="B102" s="693" t="s">
        <v>495</v>
      </c>
      <c r="C102" s="827" t="s">
        <v>430</v>
      </c>
      <c r="D102" s="804" t="s">
        <v>494</v>
      </c>
      <c r="E102" s="524" t="s">
        <v>292</v>
      </c>
      <c r="F102" s="430" t="s">
        <v>204</v>
      </c>
      <c r="G102" s="430" t="s">
        <v>204</v>
      </c>
      <c r="H102" s="430" t="s">
        <v>204</v>
      </c>
      <c r="I102" s="430" t="s">
        <v>204</v>
      </c>
      <c r="J102" s="430" t="s">
        <v>204</v>
      </c>
      <c r="K102" s="527">
        <f>K103</f>
        <v>7784.1</v>
      </c>
      <c r="L102" s="623" t="s">
        <v>27</v>
      </c>
      <c r="M102" s="184"/>
      <c r="N102" s="823" t="s">
        <v>258</v>
      </c>
      <c r="O102" s="817" t="s">
        <v>232</v>
      </c>
      <c r="P102" s="817">
        <v>409</v>
      </c>
      <c r="Q102" s="275" t="s">
        <v>204</v>
      </c>
      <c r="R102" s="257"/>
    </row>
    <row r="103" spans="2:18" ht="93" customHeight="1">
      <c r="B103" s="694"/>
      <c r="C103" s="828"/>
      <c r="D103" s="812"/>
      <c r="E103" s="525" t="s">
        <v>290</v>
      </c>
      <c r="F103" s="432" t="s">
        <v>204</v>
      </c>
      <c r="G103" s="432" t="s">
        <v>204</v>
      </c>
      <c r="H103" s="432" t="s">
        <v>204</v>
      </c>
      <c r="I103" s="432" t="s">
        <v>204</v>
      </c>
      <c r="J103" s="432" t="s">
        <v>204</v>
      </c>
      <c r="K103" s="528">
        <f>K104</f>
        <v>7784.1</v>
      </c>
      <c r="L103" s="652"/>
      <c r="M103" s="443"/>
      <c r="N103" s="824"/>
      <c r="O103" s="818"/>
      <c r="P103" s="818"/>
      <c r="Q103" s="275"/>
      <c r="R103" s="257"/>
    </row>
    <row r="104" spans="2:18" ht="134.25" customHeight="1">
      <c r="B104" s="618" t="s">
        <v>496</v>
      </c>
      <c r="C104" s="637" t="s">
        <v>499</v>
      </c>
      <c r="D104" s="626" t="s">
        <v>497</v>
      </c>
      <c r="E104" s="626" t="s">
        <v>290</v>
      </c>
      <c r="F104" s="683">
        <v>907</v>
      </c>
      <c r="G104" s="637" t="s">
        <v>235</v>
      </c>
      <c r="H104" s="637" t="s">
        <v>236</v>
      </c>
      <c r="I104" s="637" t="s">
        <v>261</v>
      </c>
      <c r="J104" s="637" t="s">
        <v>262</v>
      </c>
      <c r="K104" s="642">
        <f>7776+8.1</f>
        <v>7784.1</v>
      </c>
      <c r="L104" s="301"/>
      <c r="M104" s="184"/>
      <c r="N104" s="315" t="s">
        <v>259</v>
      </c>
      <c r="O104" s="175" t="s">
        <v>229</v>
      </c>
      <c r="P104" s="175">
        <v>85</v>
      </c>
      <c r="Q104" s="256"/>
      <c r="R104" s="257"/>
    </row>
    <row r="105" spans="2:18" ht="251.25" customHeight="1">
      <c r="B105" s="619"/>
      <c r="C105" s="602"/>
      <c r="D105" s="627"/>
      <c r="E105" s="627"/>
      <c r="F105" s="636"/>
      <c r="G105" s="602"/>
      <c r="H105" s="602"/>
      <c r="I105" s="602"/>
      <c r="J105" s="602"/>
      <c r="K105" s="643"/>
      <c r="L105" s="305" t="s">
        <v>27</v>
      </c>
      <c r="M105" s="184"/>
      <c r="N105" s="363" t="s">
        <v>260</v>
      </c>
      <c r="O105" s="186" t="s">
        <v>229</v>
      </c>
      <c r="P105" s="129">
        <v>100</v>
      </c>
      <c r="Q105" s="260"/>
      <c r="R105" s="261"/>
    </row>
    <row r="106" spans="2:18" ht="158.25" customHeight="1">
      <c r="B106" s="515"/>
      <c r="C106" s="491" t="s">
        <v>440</v>
      </c>
      <c r="D106" s="213" t="s">
        <v>498</v>
      </c>
      <c r="E106" s="213" t="s">
        <v>204</v>
      </c>
      <c r="F106" s="126" t="s">
        <v>204</v>
      </c>
      <c r="G106" s="126" t="s">
        <v>204</v>
      </c>
      <c r="H106" s="126" t="s">
        <v>204</v>
      </c>
      <c r="I106" s="126" t="s">
        <v>204</v>
      </c>
      <c r="J106" s="126" t="s">
        <v>204</v>
      </c>
      <c r="K106" s="125" t="s">
        <v>204</v>
      </c>
      <c r="L106" s="214"/>
      <c r="M106" s="184"/>
      <c r="N106" s="176" t="s">
        <v>204</v>
      </c>
      <c r="O106" s="176" t="s">
        <v>204</v>
      </c>
      <c r="P106" s="176" t="s">
        <v>204</v>
      </c>
      <c r="Q106" s="409" t="s">
        <v>312</v>
      </c>
      <c r="R106" s="184"/>
    </row>
    <row r="107" spans="2:18" ht="120.75" customHeight="1">
      <c r="B107" s="516"/>
      <c r="C107" s="491" t="s">
        <v>440</v>
      </c>
      <c r="D107" s="213" t="s">
        <v>500</v>
      </c>
      <c r="E107" s="213" t="s">
        <v>204</v>
      </c>
      <c r="F107" s="126" t="s">
        <v>204</v>
      </c>
      <c r="G107" s="126" t="s">
        <v>204</v>
      </c>
      <c r="H107" s="126" t="s">
        <v>204</v>
      </c>
      <c r="I107" s="126" t="s">
        <v>204</v>
      </c>
      <c r="J107" s="126" t="s">
        <v>204</v>
      </c>
      <c r="K107" s="125" t="s">
        <v>204</v>
      </c>
      <c r="L107" s="214"/>
      <c r="M107" s="184"/>
      <c r="N107" s="176" t="s">
        <v>204</v>
      </c>
      <c r="O107" s="176" t="s">
        <v>204</v>
      </c>
      <c r="P107" s="176" t="s">
        <v>204</v>
      </c>
      <c r="Q107" s="409" t="s">
        <v>312</v>
      </c>
      <c r="R107" s="184"/>
    </row>
    <row r="108" spans="2:18" ht="36.75" customHeight="1">
      <c r="B108" s="757" t="s">
        <v>502</v>
      </c>
      <c r="C108" s="829" t="s">
        <v>430</v>
      </c>
      <c r="D108" s="695" t="s">
        <v>501</v>
      </c>
      <c r="E108" s="525" t="s">
        <v>292</v>
      </c>
      <c r="F108" s="135" t="s">
        <v>204</v>
      </c>
      <c r="G108" s="135" t="s">
        <v>204</v>
      </c>
      <c r="H108" s="135" t="s">
        <v>204</v>
      </c>
      <c r="I108" s="135" t="s">
        <v>204</v>
      </c>
      <c r="J108" s="135" t="s">
        <v>204</v>
      </c>
      <c r="K108" s="526">
        <f>K109+K110+K111</f>
        <v>85921</v>
      </c>
      <c r="L108" s="695" t="s">
        <v>27</v>
      </c>
      <c r="M108" s="184"/>
      <c r="N108" s="644" t="s">
        <v>263</v>
      </c>
      <c r="O108" s="615" t="s">
        <v>232</v>
      </c>
      <c r="P108" s="615">
        <v>27</v>
      </c>
      <c r="Q108" s="691" t="s">
        <v>204</v>
      </c>
      <c r="R108" s="692"/>
    </row>
    <row r="109" spans="2:18" ht="39" customHeight="1">
      <c r="B109" s="758"/>
      <c r="C109" s="830"/>
      <c r="D109" s="696"/>
      <c r="E109" s="525" t="s">
        <v>290</v>
      </c>
      <c r="F109" s="135" t="s">
        <v>204</v>
      </c>
      <c r="G109" s="135" t="s">
        <v>204</v>
      </c>
      <c r="H109" s="135" t="s">
        <v>204</v>
      </c>
      <c r="I109" s="135" t="s">
        <v>204</v>
      </c>
      <c r="J109" s="135" t="s">
        <v>204</v>
      </c>
      <c r="K109" s="526">
        <f>K113</f>
        <v>5607</v>
      </c>
      <c r="L109" s="696"/>
      <c r="M109" s="443"/>
      <c r="N109" s="645"/>
      <c r="O109" s="616"/>
      <c r="P109" s="616"/>
      <c r="Q109" s="435"/>
      <c r="R109" s="436"/>
    </row>
    <row r="110" spans="2:18" ht="39" customHeight="1">
      <c r="B110" s="758"/>
      <c r="C110" s="830"/>
      <c r="D110" s="696"/>
      <c r="E110" s="525" t="s">
        <v>291</v>
      </c>
      <c r="F110" s="135" t="s">
        <v>204</v>
      </c>
      <c r="G110" s="135" t="s">
        <v>204</v>
      </c>
      <c r="H110" s="135" t="s">
        <v>204</v>
      </c>
      <c r="I110" s="135" t="s">
        <v>204</v>
      </c>
      <c r="J110" s="135" t="s">
        <v>204</v>
      </c>
      <c r="K110" s="526">
        <f>K114</f>
        <v>3000</v>
      </c>
      <c r="L110" s="696"/>
      <c r="M110" s="443"/>
      <c r="N110" s="645"/>
      <c r="O110" s="616"/>
      <c r="P110" s="616"/>
      <c r="Q110" s="435"/>
      <c r="R110" s="436"/>
    </row>
    <row r="111" spans="2:18" ht="39" customHeight="1">
      <c r="B111" s="759"/>
      <c r="C111" s="831"/>
      <c r="D111" s="697"/>
      <c r="E111" s="525" t="s">
        <v>293</v>
      </c>
      <c r="F111" s="135" t="s">
        <v>204</v>
      </c>
      <c r="G111" s="135" t="s">
        <v>204</v>
      </c>
      <c r="H111" s="135" t="s">
        <v>204</v>
      </c>
      <c r="I111" s="135" t="s">
        <v>204</v>
      </c>
      <c r="J111" s="135" t="s">
        <v>204</v>
      </c>
      <c r="K111" s="526">
        <f>K115</f>
        <v>77314</v>
      </c>
      <c r="L111" s="697"/>
      <c r="M111" s="443"/>
      <c r="N111" s="646"/>
      <c r="O111" s="617"/>
      <c r="P111" s="617"/>
      <c r="Q111" s="435"/>
      <c r="R111" s="436"/>
    </row>
    <row r="112" spans="2:18" ht="75" customHeight="1">
      <c r="B112" s="618" t="s">
        <v>503</v>
      </c>
      <c r="C112" s="637" t="s">
        <v>435</v>
      </c>
      <c r="D112" s="659" t="s">
        <v>504</v>
      </c>
      <c r="E112" s="213" t="s">
        <v>292</v>
      </c>
      <c r="F112" s="126" t="s">
        <v>204</v>
      </c>
      <c r="G112" s="126" t="s">
        <v>204</v>
      </c>
      <c r="H112" s="126" t="s">
        <v>204</v>
      </c>
      <c r="I112" s="126" t="s">
        <v>204</v>
      </c>
      <c r="J112" s="126" t="s">
        <v>204</v>
      </c>
      <c r="K112" s="182">
        <f>K113+K114+K115</f>
        <v>85921</v>
      </c>
      <c r="L112" s="623" t="s">
        <v>27</v>
      </c>
      <c r="M112" s="184"/>
      <c r="N112" s="684" t="s">
        <v>264</v>
      </c>
      <c r="O112" s="684" t="s">
        <v>232</v>
      </c>
      <c r="P112" s="684">
        <v>27</v>
      </c>
      <c r="Q112" s="671" t="s">
        <v>204</v>
      </c>
      <c r="R112" s="672"/>
    </row>
    <row r="113" spans="2:18" ht="74.25" customHeight="1">
      <c r="B113" s="619"/>
      <c r="C113" s="601"/>
      <c r="D113" s="660"/>
      <c r="E113" s="213" t="s">
        <v>290</v>
      </c>
      <c r="F113" s="155">
        <v>907</v>
      </c>
      <c r="G113" s="207" t="s">
        <v>235</v>
      </c>
      <c r="H113" s="207" t="s">
        <v>236</v>
      </c>
      <c r="I113" s="417" t="s">
        <v>265</v>
      </c>
      <c r="J113" s="207" t="s">
        <v>262</v>
      </c>
      <c r="K113" s="215">
        <v>5607</v>
      </c>
      <c r="L113" s="652"/>
      <c r="M113" s="184"/>
      <c r="N113" s="684"/>
      <c r="O113" s="684"/>
      <c r="P113" s="684"/>
      <c r="Q113" s="671"/>
      <c r="R113" s="672"/>
    </row>
    <row r="114" spans="2:18" ht="51" customHeight="1">
      <c r="B114" s="619"/>
      <c r="C114" s="601"/>
      <c r="D114" s="660"/>
      <c r="E114" s="213" t="s">
        <v>291</v>
      </c>
      <c r="F114" s="126" t="s">
        <v>204</v>
      </c>
      <c r="G114" s="126" t="s">
        <v>204</v>
      </c>
      <c r="H114" s="126" t="s">
        <v>204</v>
      </c>
      <c r="I114" s="126" t="s">
        <v>204</v>
      </c>
      <c r="J114" s="126" t="s">
        <v>204</v>
      </c>
      <c r="K114" s="215">
        <v>3000</v>
      </c>
      <c r="L114" s="652"/>
      <c r="M114" s="184"/>
      <c r="N114" s="684"/>
      <c r="O114" s="684"/>
      <c r="P114" s="684"/>
      <c r="Q114" s="671"/>
      <c r="R114" s="672"/>
    </row>
    <row r="115" spans="2:18" ht="51.75" customHeight="1">
      <c r="B115" s="619"/>
      <c r="C115" s="602"/>
      <c r="D115" s="661"/>
      <c r="E115" s="213" t="s">
        <v>293</v>
      </c>
      <c r="F115" s="126" t="s">
        <v>204</v>
      </c>
      <c r="G115" s="126" t="s">
        <v>204</v>
      </c>
      <c r="H115" s="126" t="s">
        <v>204</v>
      </c>
      <c r="I115" s="126" t="s">
        <v>204</v>
      </c>
      <c r="J115" s="126" t="s">
        <v>204</v>
      </c>
      <c r="K115" s="215">
        <v>77314</v>
      </c>
      <c r="L115" s="624"/>
      <c r="M115" s="184"/>
      <c r="N115" s="684"/>
      <c r="O115" s="684"/>
      <c r="P115" s="684"/>
      <c r="Q115" s="673"/>
      <c r="R115" s="674"/>
    </row>
    <row r="116" spans="2:18" ht="139.5">
      <c r="B116" s="515"/>
      <c r="C116" s="491" t="s">
        <v>440</v>
      </c>
      <c r="D116" s="213" t="s">
        <v>505</v>
      </c>
      <c r="E116" s="434" t="s">
        <v>204</v>
      </c>
      <c r="F116" s="126" t="s">
        <v>204</v>
      </c>
      <c r="G116" s="126" t="s">
        <v>204</v>
      </c>
      <c r="H116" s="126" t="s">
        <v>204</v>
      </c>
      <c r="I116" s="126" t="s">
        <v>204</v>
      </c>
      <c r="J116" s="126" t="s">
        <v>204</v>
      </c>
      <c r="K116" s="125" t="s">
        <v>204</v>
      </c>
      <c r="L116" s="324" t="s">
        <v>359</v>
      </c>
      <c r="M116" s="184"/>
      <c r="N116" s="216"/>
      <c r="O116" s="170"/>
      <c r="P116" s="171"/>
      <c r="Q116" s="176"/>
      <c r="R116" s="402" t="s">
        <v>353</v>
      </c>
    </row>
    <row r="117" spans="2:18" ht="87.75" customHeight="1">
      <c r="B117" s="515"/>
      <c r="C117" s="491" t="s">
        <v>440</v>
      </c>
      <c r="D117" s="213" t="s">
        <v>342</v>
      </c>
      <c r="E117" s="434" t="s">
        <v>204</v>
      </c>
      <c r="F117" s="126" t="s">
        <v>204</v>
      </c>
      <c r="G117" s="126" t="s">
        <v>204</v>
      </c>
      <c r="H117" s="126" t="s">
        <v>204</v>
      </c>
      <c r="I117" s="126" t="s">
        <v>204</v>
      </c>
      <c r="J117" s="126" t="s">
        <v>204</v>
      </c>
      <c r="K117" s="125" t="s">
        <v>204</v>
      </c>
      <c r="L117" s="304"/>
      <c r="M117" s="184"/>
      <c r="N117" s="178"/>
      <c r="O117" s="217" t="s">
        <v>204</v>
      </c>
      <c r="P117" s="180"/>
      <c r="Q117" s="403"/>
      <c r="R117" s="402" t="s">
        <v>409</v>
      </c>
    </row>
    <row r="118" spans="2:18" ht="177.75" customHeight="1">
      <c r="B118" s="516"/>
      <c r="C118" s="492" t="s">
        <v>440</v>
      </c>
      <c r="D118" s="218" t="s">
        <v>506</v>
      </c>
      <c r="E118" s="424" t="s">
        <v>204</v>
      </c>
      <c r="F118" s="400" t="s">
        <v>204</v>
      </c>
      <c r="G118" s="400" t="s">
        <v>204</v>
      </c>
      <c r="H118" s="400" t="s">
        <v>204</v>
      </c>
      <c r="I118" s="400" t="s">
        <v>204</v>
      </c>
      <c r="J118" s="400" t="s">
        <v>204</v>
      </c>
      <c r="K118" s="220" t="s">
        <v>204</v>
      </c>
      <c r="L118" s="221"/>
      <c r="M118" s="222"/>
      <c r="N118" s="172"/>
      <c r="O118" s="173"/>
      <c r="P118" s="174"/>
      <c r="Q118" s="401" t="s">
        <v>296</v>
      </c>
      <c r="R118" s="401"/>
    </row>
    <row r="119" spans="2:18" ht="124.5" customHeight="1">
      <c r="B119" s="757" t="s">
        <v>507</v>
      </c>
      <c r="C119" s="757" t="s">
        <v>430</v>
      </c>
      <c r="D119" s="695" t="s">
        <v>508</v>
      </c>
      <c r="E119" s="487" t="s">
        <v>290</v>
      </c>
      <c r="F119" s="487" t="s">
        <v>204</v>
      </c>
      <c r="G119" s="487" t="s">
        <v>204</v>
      </c>
      <c r="H119" s="487" t="s">
        <v>204</v>
      </c>
      <c r="I119" s="487" t="s">
        <v>204</v>
      </c>
      <c r="J119" s="487" t="s">
        <v>204</v>
      </c>
      <c r="K119" s="531">
        <f>K121</f>
        <v>4922.2</v>
      </c>
      <c r="L119" s="780" t="s">
        <v>27</v>
      </c>
      <c r="M119" s="259"/>
      <c r="N119" s="644" t="s">
        <v>404</v>
      </c>
      <c r="O119" s="715" t="s">
        <v>257</v>
      </c>
      <c r="P119" s="715">
        <v>11</v>
      </c>
      <c r="Q119" s="169" t="s">
        <v>204</v>
      </c>
      <c r="R119" s="171"/>
    </row>
    <row r="120" spans="2:18" ht="54.75" customHeight="1">
      <c r="B120" s="759"/>
      <c r="C120" s="759"/>
      <c r="D120" s="697"/>
      <c r="E120" s="523" t="s">
        <v>291</v>
      </c>
      <c r="F120" s="487"/>
      <c r="G120" s="487"/>
      <c r="H120" s="487"/>
      <c r="I120" s="487"/>
      <c r="J120" s="487"/>
      <c r="K120" s="531">
        <f>K122</f>
        <v>5.6</v>
      </c>
      <c r="L120" s="782"/>
      <c r="M120" s="529"/>
      <c r="N120" s="646"/>
      <c r="O120" s="716"/>
      <c r="P120" s="716"/>
      <c r="Q120" s="289"/>
      <c r="R120" s="180"/>
    </row>
    <row r="121" spans="2:18" ht="162.75" customHeight="1">
      <c r="B121" s="618" t="s">
        <v>516</v>
      </c>
      <c r="C121" s="637" t="s">
        <v>435</v>
      </c>
      <c r="D121" s="626" t="s">
        <v>393</v>
      </c>
      <c r="E121" s="218" t="s">
        <v>290</v>
      </c>
      <c r="F121" s="210" t="s">
        <v>244</v>
      </c>
      <c r="G121" s="210" t="s">
        <v>235</v>
      </c>
      <c r="H121" s="210" t="s">
        <v>236</v>
      </c>
      <c r="I121" s="416" t="s">
        <v>394</v>
      </c>
      <c r="J121" s="210" t="s">
        <v>245</v>
      </c>
      <c r="K121" s="230">
        <v>4922.2</v>
      </c>
      <c r="L121" s="470" t="s">
        <v>27</v>
      </c>
      <c r="M121" s="413"/>
      <c r="N121" s="684" t="s">
        <v>405</v>
      </c>
      <c r="O121" s="684" t="s">
        <v>406</v>
      </c>
      <c r="P121" s="605">
        <v>141.7</v>
      </c>
      <c r="Q121" s="178"/>
      <c r="R121" s="180"/>
    </row>
    <row r="122" spans="2:18" ht="57.75" customHeight="1">
      <c r="B122" s="619"/>
      <c r="C122" s="602"/>
      <c r="D122" s="627"/>
      <c r="E122" s="218" t="s">
        <v>291</v>
      </c>
      <c r="F122" s="473" t="s">
        <v>204</v>
      </c>
      <c r="G122" s="473" t="s">
        <v>204</v>
      </c>
      <c r="H122" s="473" t="s">
        <v>204</v>
      </c>
      <c r="I122" s="429" t="s">
        <v>204</v>
      </c>
      <c r="J122" s="473" t="s">
        <v>204</v>
      </c>
      <c r="K122" s="572">
        <v>5.6</v>
      </c>
      <c r="L122" s="471"/>
      <c r="M122" s="413"/>
      <c r="N122" s="684"/>
      <c r="O122" s="684"/>
      <c r="P122" s="605"/>
      <c r="Q122" s="172"/>
      <c r="R122" s="174"/>
    </row>
    <row r="123" spans="2:18" ht="206.25" customHeight="1">
      <c r="B123" s="516"/>
      <c r="C123" s="492" t="s">
        <v>440</v>
      </c>
      <c r="D123" s="218" t="s">
        <v>509</v>
      </c>
      <c r="E123" s="218" t="s">
        <v>204</v>
      </c>
      <c r="F123" s="400" t="s">
        <v>204</v>
      </c>
      <c r="G123" s="400" t="s">
        <v>204</v>
      </c>
      <c r="H123" s="400" t="s">
        <v>204</v>
      </c>
      <c r="I123" s="400" t="s">
        <v>204</v>
      </c>
      <c r="J123" s="400" t="s">
        <v>204</v>
      </c>
      <c r="K123" s="220" t="s">
        <v>204</v>
      </c>
      <c r="L123" s="346"/>
      <c r="M123" s="413"/>
      <c r="N123" s="414" t="s">
        <v>204</v>
      </c>
      <c r="O123" s="173"/>
      <c r="P123" s="174"/>
      <c r="Q123" s="455"/>
      <c r="R123" s="455" t="s">
        <v>288</v>
      </c>
    </row>
    <row r="124" spans="2:18" ht="177.75" customHeight="1">
      <c r="B124" s="445" t="s">
        <v>510</v>
      </c>
      <c r="C124" s="533" t="s">
        <v>431</v>
      </c>
      <c r="D124" s="495" t="s">
        <v>511</v>
      </c>
      <c r="E124" s="495" t="s">
        <v>290</v>
      </c>
      <c r="F124" s="408" t="s">
        <v>204</v>
      </c>
      <c r="G124" s="408" t="s">
        <v>204</v>
      </c>
      <c r="H124" s="408" t="s">
        <v>204</v>
      </c>
      <c r="I124" s="408" t="s">
        <v>204</v>
      </c>
      <c r="J124" s="408" t="s">
        <v>204</v>
      </c>
      <c r="K124" s="163">
        <f>K126</f>
        <v>98926.8</v>
      </c>
      <c r="L124" s="460" t="s">
        <v>300</v>
      </c>
      <c r="M124" s="364"/>
      <c r="N124" s="366" t="s">
        <v>204</v>
      </c>
      <c r="O124" s="364"/>
      <c r="P124" s="365"/>
      <c r="Q124" s="691" t="s">
        <v>204</v>
      </c>
      <c r="R124" s="692"/>
    </row>
    <row r="125" spans="2:18" ht="294" customHeight="1">
      <c r="B125" s="530" t="s">
        <v>513</v>
      </c>
      <c r="C125" s="534" t="s">
        <v>430</v>
      </c>
      <c r="D125" s="484" t="s">
        <v>512</v>
      </c>
      <c r="E125" s="487" t="s">
        <v>290</v>
      </c>
      <c r="F125" s="438" t="s">
        <v>204</v>
      </c>
      <c r="G125" s="438" t="s">
        <v>204</v>
      </c>
      <c r="H125" s="438" t="s">
        <v>204</v>
      </c>
      <c r="I125" s="438" t="s">
        <v>204</v>
      </c>
      <c r="J125" s="438" t="s">
        <v>204</v>
      </c>
      <c r="K125" s="531">
        <f>K126</f>
        <v>98926.8</v>
      </c>
      <c r="L125" s="135" t="s">
        <v>300</v>
      </c>
      <c r="M125" s="466" t="s">
        <v>27</v>
      </c>
      <c r="N125" s="165" t="s">
        <v>303</v>
      </c>
      <c r="O125" s="465" t="s">
        <v>229</v>
      </c>
      <c r="P125" s="420">
        <v>26</v>
      </c>
      <c r="Q125" s="671"/>
      <c r="R125" s="672"/>
    </row>
    <row r="126" spans="2:21" ht="372" customHeight="1">
      <c r="B126" s="514" t="s">
        <v>515</v>
      </c>
      <c r="C126" s="439" t="s">
        <v>435</v>
      </c>
      <c r="D126" s="213" t="s">
        <v>514</v>
      </c>
      <c r="E126" s="213" t="s">
        <v>290</v>
      </c>
      <c r="F126" s="406">
        <v>915</v>
      </c>
      <c r="G126" s="407" t="s">
        <v>235</v>
      </c>
      <c r="H126" s="407" t="s">
        <v>243</v>
      </c>
      <c r="I126" s="407" t="s">
        <v>266</v>
      </c>
      <c r="J126" s="407" t="s">
        <v>245</v>
      </c>
      <c r="K126" s="421">
        <v>98926.8</v>
      </c>
      <c r="L126" s="623" t="s">
        <v>300</v>
      </c>
      <c r="M126" s="467"/>
      <c r="N126" s="315" t="s">
        <v>286</v>
      </c>
      <c r="O126" s="465" t="s">
        <v>229</v>
      </c>
      <c r="P126" s="465">
        <v>0.6</v>
      </c>
      <c r="Q126" s="673" t="s">
        <v>204</v>
      </c>
      <c r="R126" s="674"/>
      <c r="U126" s="223"/>
    </row>
    <row r="127" spans="2:18" ht="92.25" customHeight="1">
      <c r="B127" s="516"/>
      <c r="C127" s="491" t="s">
        <v>440</v>
      </c>
      <c r="D127" s="213" t="s">
        <v>453</v>
      </c>
      <c r="E127" s="213" t="s">
        <v>204</v>
      </c>
      <c r="F127" s="408" t="s">
        <v>204</v>
      </c>
      <c r="G127" s="408" t="s">
        <v>204</v>
      </c>
      <c r="H127" s="408" t="s">
        <v>204</v>
      </c>
      <c r="I127" s="408" t="s">
        <v>204</v>
      </c>
      <c r="J127" s="408" t="s">
        <v>204</v>
      </c>
      <c r="K127" s="125" t="s">
        <v>204</v>
      </c>
      <c r="L127" s="624"/>
      <c r="M127" s="467"/>
      <c r="N127" s="606" t="s">
        <v>204</v>
      </c>
      <c r="O127" s="607"/>
      <c r="P127" s="608"/>
      <c r="Q127" s="467" t="s">
        <v>209</v>
      </c>
      <c r="R127" s="467"/>
    </row>
    <row r="128" spans="2:18" ht="60" customHeight="1">
      <c r="B128" s="620" t="s">
        <v>517</v>
      </c>
      <c r="C128" s="777" t="s">
        <v>431</v>
      </c>
      <c r="D128" s="625" t="s">
        <v>518</v>
      </c>
      <c r="E128" s="480" t="s">
        <v>292</v>
      </c>
      <c r="F128" s="134" t="s">
        <v>204</v>
      </c>
      <c r="G128" s="134" t="s">
        <v>204</v>
      </c>
      <c r="H128" s="134" t="s">
        <v>204</v>
      </c>
      <c r="I128" s="134" t="s">
        <v>204</v>
      </c>
      <c r="J128" s="134" t="s">
        <v>204</v>
      </c>
      <c r="K128" s="163">
        <f>K129+K130</f>
        <v>13258.8</v>
      </c>
      <c r="L128" s="701" t="s">
        <v>27</v>
      </c>
      <c r="M128" s="224"/>
      <c r="N128" s="367"/>
      <c r="O128" s="368"/>
      <c r="P128" s="368"/>
      <c r="Q128" s="368"/>
      <c r="R128" s="369"/>
    </row>
    <row r="129" spans="2:18" ht="120.75" customHeight="1">
      <c r="B129" s="621"/>
      <c r="C129" s="778"/>
      <c r="D129" s="625"/>
      <c r="E129" s="480" t="s">
        <v>290</v>
      </c>
      <c r="F129" s="134" t="s">
        <v>204</v>
      </c>
      <c r="G129" s="134" t="s">
        <v>204</v>
      </c>
      <c r="H129" s="134" t="s">
        <v>204</v>
      </c>
      <c r="I129" s="134" t="s">
        <v>204</v>
      </c>
      <c r="J129" s="134" t="s">
        <v>204</v>
      </c>
      <c r="K129" s="163">
        <f>K133+K136+K139</f>
        <v>13000</v>
      </c>
      <c r="L129" s="799"/>
      <c r="M129" s="224"/>
      <c r="N129" s="370"/>
      <c r="O129" s="371"/>
      <c r="P129" s="371" t="s">
        <v>204</v>
      </c>
      <c r="Q129" s="371"/>
      <c r="R129" s="372"/>
    </row>
    <row r="130" spans="2:18" ht="78.75" customHeight="1">
      <c r="B130" s="622"/>
      <c r="C130" s="779"/>
      <c r="D130" s="625"/>
      <c r="E130" s="480" t="s">
        <v>291</v>
      </c>
      <c r="F130" s="134" t="s">
        <v>204</v>
      </c>
      <c r="G130" s="134" t="s">
        <v>204</v>
      </c>
      <c r="H130" s="134" t="s">
        <v>204</v>
      </c>
      <c r="I130" s="134" t="s">
        <v>204</v>
      </c>
      <c r="J130" s="134" t="s">
        <v>204</v>
      </c>
      <c r="K130" s="163">
        <f>K134+K137+K140</f>
        <v>258.8</v>
      </c>
      <c r="L130" s="702"/>
      <c r="M130" s="224"/>
      <c r="N130" s="373"/>
      <c r="O130" s="374"/>
      <c r="P130" s="374"/>
      <c r="Q130" s="374"/>
      <c r="R130" s="375"/>
    </row>
    <row r="131" spans="2:18" ht="100.5" customHeight="1">
      <c r="B131" s="757" t="s">
        <v>520</v>
      </c>
      <c r="C131" s="806" t="s">
        <v>430</v>
      </c>
      <c r="D131" s="804" t="s">
        <v>519</v>
      </c>
      <c r="E131" s="168" t="s">
        <v>290</v>
      </c>
      <c r="F131" s="210" t="s">
        <v>204</v>
      </c>
      <c r="G131" s="210" t="s">
        <v>204</v>
      </c>
      <c r="H131" s="210" t="s">
        <v>204</v>
      </c>
      <c r="I131" s="125" t="s">
        <v>204</v>
      </c>
      <c r="J131" s="210" t="s">
        <v>204</v>
      </c>
      <c r="K131" s="527">
        <f>K133+K136+K139</f>
        <v>13000</v>
      </c>
      <c r="L131" s="780" t="s">
        <v>27</v>
      </c>
      <c r="M131" s="225"/>
      <c r="N131" s="644" t="s">
        <v>410</v>
      </c>
      <c r="O131" s="609" t="s">
        <v>232</v>
      </c>
      <c r="P131" s="609">
        <v>3</v>
      </c>
      <c r="Q131" s="238"/>
      <c r="R131" s="378"/>
    </row>
    <row r="132" spans="2:18" ht="58.5" customHeight="1">
      <c r="B132" s="759"/>
      <c r="C132" s="807"/>
      <c r="D132" s="805"/>
      <c r="E132" s="168" t="s">
        <v>291</v>
      </c>
      <c r="F132" s="210" t="s">
        <v>204</v>
      </c>
      <c r="G132" s="210" t="s">
        <v>204</v>
      </c>
      <c r="H132" s="210" t="s">
        <v>204</v>
      </c>
      <c r="I132" s="125" t="s">
        <v>204</v>
      </c>
      <c r="J132" s="210" t="s">
        <v>204</v>
      </c>
      <c r="K132" s="527">
        <f>K134+K137+K140</f>
        <v>258.8</v>
      </c>
      <c r="L132" s="782"/>
      <c r="M132" s="225"/>
      <c r="N132" s="646"/>
      <c r="O132" s="610"/>
      <c r="P132" s="610"/>
      <c r="Q132" s="536" t="s">
        <v>204</v>
      </c>
      <c r="R132" s="379"/>
    </row>
    <row r="133" spans="2:18" ht="131.25" customHeight="1">
      <c r="B133" s="618" t="s">
        <v>521</v>
      </c>
      <c r="C133" s="637" t="s">
        <v>435</v>
      </c>
      <c r="D133" s="626" t="s">
        <v>522</v>
      </c>
      <c r="E133" s="168" t="s">
        <v>290</v>
      </c>
      <c r="F133" s="210" t="s">
        <v>244</v>
      </c>
      <c r="G133" s="210" t="s">
        <v>235</v>
      </c>
      <c r="H133" s="210" t="s">
        <v>243</v>
      </c>
      <c r="I133" s="125" t="s">
        <v>337</v>
      </c>
      <c r="J133" s="210" t="s">
        <v>245</v>
      </c>
      <c r="K133" s="182">
        <f>1000+1000</f>
        <v>2000</v>
      </c>
      <c r="L133" s="832" t="s">
        <v>27</v>
      </c>
      <c r="M133" s="467"/>
      <c r="N133" s="609" t="s">
        <v>341</v>
      </c>
      <c r="O133" s="609" t="s">
        <v>229</v>
      </c>
      <c r="P133" s="609">
        <v>59.4</v>
      </c>
      <c r="Q133" s="535"/>
      <c r="R133" s="379"/>
    </row>
    <row r="134" spans="2:18" ht="78.75" customHeight="1">
      <c r="B134" s="619"/>
      <c r="C134" s="602"/>
      <c r="D134" s="627"/>
      <c r="E134" s="168" t="s">
        <v>291</v>
      </c>
      <c r="F134" s="210" t="s">
        <v>204</v>
      </c>
      <c r="G134" s="210" t="s">
        <v>204</v>
      </c>
      <c r="H134" s="210" t="s">
        <v>204</v>
      </c>
      <c r="I134" s="125" t="s">
        <v>204</v>
      </c>
      <c r="J134" s="210" t="s">
        <v>204</v>
      </c>
      <c r="K134" s="182">
        <f>52.6+52.6</f>
        <v>105.2</v>
      </c>
      <c r="L134" s="833"/>
      <c r="M134" s="467"/>
      <c r="N134" s="610"/>
      <c r="O134" s="610"/>
      <c r="P134" s="610"/>
      <c r="Q134" s="380"/>
      <c r="R134" s="381"/>
    </row>
    <row r="135" spans="2:18" ht="76.5" customHeight="1">
      <c r="B135" s="516"/>
      <c r="C135" s="492" t="s">
        <v>440</v>
      </c>
      <c r="D135" s="218" t="s">
        <v>523</v>
      </c>
      <c r="E135" s="432" t="s">
        <v>204</v>
      </c>
      <c r="F135" s="126" t="s">
        <v>204</v>
      </c>
      <c r="G135" s="126" t="s">
        <v>204</v>
      </c>
      <c r="H135" s="126" t="s">
        <v>204</v>
      </c>
      <c r="I135" s="126" t="s">
        <v>204</v>
      </c>
      <c r="J135" s="126" t="s">
        <v>204</v>
      </c>
      <c r="K135" s="125" t="s">
        <v>204</v>
      </c>
      <c r="L135" s="458"/>
      <c r="M135" s="467"/>
      <c r="N135" s="606" t="s">
        <v>204</v>
      </c>
      <c r="O135" s="607"/>
      <c r="P135" s="608"/>
      <c r="Q135" s="469" t="s">
        <v>296</v>
      </c>
      <c r="R135" s="467"/>
    </row>
    <row r="136" spans="2:18" ht="82.5" customHeight="1">
      <c r="B136" s="618" t="s">
        <v>525</v>
      </c>
      <c r="C136" s="637" t="s">
        <v>435</v>
      </c>
      <c r="D136" s="626" t="s">
        <v>524</v>
      </c>
      <c r="E136" s="168" t="s">
        <v>290</v>
      </c>
      <c r="F136" s="210" t="s">
        <v>244</v>
      </c>
      <c r="G136" s="210" t="s">
        <v>235</v>
      </c>
      <c r="H136" s="210" t="s">
        <v>243</v>
      </c>
      <c r="I136" s="125" t="s">
        <v>337</v>
      </c>
      <c r="J136" s="210" t="s">
        <v>245</v>
      </c>
      <c r="K136" s="182">
        <v>1000</v>
      </c>
      <c r="L136" s="690" t="s">
        <v>27</v>
      </c>
      <c r="M136" s="467"/>
      <c r="N136" s="609" t="s">
        <v>341</v>
      </c>
      <c r="O136" s="609" t="s">
        <v>229</v>
      </c>
      <c r="P136" s="615">
        <v>36.1</v>
      </c>
      <c r="Q136" s="785" t="s">
        <v>204</v>
      </c>
      <c r="R136" s="786"/>
    </row>
    <row r="137" spans="2:18" ht="69" customHeight="1">
      <c r="B137" s="619"/>
      <c r="C137" s="602"/>
      <c r="D137" s="627"/>
      <c r="E137" s="168" t="s">
        <v>291</v>
      </c>
      <c r="F137" s="210" t="s">
        <v>204</v>
      </c>
      <c r="G137" s="210" t="s">
        <v>204</v>
      </c>
      <c r="H137" s="210" t="s">
        <v>204</v>
      </c>
      <c r="I137" s="125" t="s">
        <v>204</v>
      </c>
      <c r="J137" s="210" t="s">
        <v>204</v>
      </c>
      <c r="K137" s="182">
        <v>52.6</v>
      </c>
      <c r="L137" s="690"/>
      <c r="M137" s="467"/>
      <c r="N137" s="610"/>
      <c r="O137" s="610"/>
      <c r="P137" s="617"/>
      <c r="Q137" s="787"/>
      <c r="R137" s="788"/>
    </row>
    <row r="138" spans="2:18" ht="79.5" customHeight="1">
      <c r="B138" s="516"/>
      <c r="C138" s="492" t="s">
        <v>465</v>
      </c>
      <c r="D138" s="218" t="s">
        <v>523</v>
      </c>
      <c r="E138" s="168" t="s">
        <v>204</v>
      </c>
      <c r="F138" s="126" t="s">
        <v>204</v>
      </c>
      <c r="G138" s="126" t="s">
        <v>204</v>
      </c>
      <c r="H138" s="126" t="s">
        <v>204</v>
      </c>
      <c r="I138" s="126" t="s">
        <v>204</v>
      </c>
      <c r="J138" s="126" t="s">
        <v>204</v>
      </c>
      <c r="K138" s="125" t="s">
        <v>204</v>
      </c>
      <c r="L138" s="690"/>
      <c r="M138" s="467"/>
      <c r="N138" s="606" t="s">
        <v>204</v>
      </c>
      <c r="O138" s="607"/>
      <c r="P138" s="608"/>
      <c r="Q138" s="469" t="s">
        <v>296</v>
      </c>
      <c r="R138" s="467"/>
    </row>
    <row r="139" spans="2:18" ht="128.25" customHeight="1">
      <c r="B139" s="618" t="s">
        <v>526</v>
      </c>
      <c r="C139" s="637" t="s">
        <v>435</v>
      </c>
      <c r="D139" s="626" t="s">
        <v>411</v>
      </c>
      <c r="E139" s="168" t="s">
        <v>290</v>
      </c>
      <c r="F139" s="210" t="s">
        <v>244</v>
      </c>
      <c r="G139" s="210" t="s">
        <v>235</v>
      </c>
      <c r="H139" s="210" t="s">
        <v>243</v>
      </c>
      <c r="I139" s="125" t="s">
        <v>337</v>
      </c>
      <c r="J139" s="210" t="s">
        <v>245</v>
      </c>
      <c r="K139" s="182">
        <v>10000</v>
      </c>
      <c r="L139" s="623" t="s">
        <v>27</v>
      </c>
      <c r="M139" s="467"/>
      <c r="N139" s="684" t="s">
        <v>341</v>
      </c>
      <c r="O139" s="605" t="s">
        <v>229</v>
      </c>
      <c r="P139" s="605">
        <v>72.2</v>
      </c>
      <c r="Q139" s="238" t="s">
        <v>204</v>
      </c>
      <c r="R139" s="378"/>
    </row>
    <row r="140" spans="2:18" ht="91.5" customHeight="1">
      <c r="B140" s="619"/>
      <c r="C140" s="602"/>
      <c r="D140" s="627"/>
      <c r="E140" s="168" t="s">
        <v>291</v>
      </c>
      <c r="F140" s="210" t="s">
        <v>204</v>
      </c>
      <c r="G140" s="210" t="s">
        <v>204</v>
      </c>
      <c r="H140" s="210" t="s">
        <v>204</v>
      </c>
      <c r="I140" s="125" t="s">
        <v>204</v>
      </c>
      <c r="J140" s="210" t="s">
        <v>204</v>
      </c>
      <c r="K140" s="182">
        <v>101</v>
      </c>
      <c r="L140" s="652"/>
      <c r="M140" s="467"/>
      <c r="N140" s="684"/>
      <c r="O140" s="605"/>
      <c r="P140" s="605"/>
      <c r="Q140" s="380"/>
      <c r="R140" s="381"/>
    </row>
    <row r="141" spans="2:18" ht="98.25" customHeight="1">
      <c r="B141" s="516"/>
      <c r="C141" s="492" t="s">
        <v>465</v>
      </c>
      <c r="D141" s="410" t="s">
        <v>523</v>
      </c>
      <c r="E141" s="432" t="s">
        <v>204</v>
      </c>
      <c r="F141" s="399" t="s">
        <v>204</v>
      </c>
      <c r="G141" s="399" t="s">
        <v>204</v>
      </c>
      <c r="H141" s="399" t="s">
        <v>204</v>
      </c>
      <c r="I141" s="399" t="s">
        <v>204</v>
      </c>
      <c r="J141" s="399" t="s">
        <v>204</v>
      </c>
      <c r="K141" s="125" t="s">
        <v>204</v>
      </c>
      <c r="L141" s="624"/>
      <c r="M141" s="467"/>
      <c r="N141" s="606" t="s">
        <v>204</v>
      </c>
      <c r="O141" s="607"/>
      <c r="P141" s="607"/>
      <c r="Q141" s="574"/>
      <c r="R141" s="574" t="s">
        <v>353</v>
      </c>
    </row>
    <row r="142" spans="2:18" ht="170.25" customHeight="1">
      <c r="B142" s="445" t="s">
        <v>529</v>
      </c>
      <c r="C142" s="533" t="s">
        <v>431</v>
      </c>
      <c r="D142" s="495" t="s">
        <v>531</v>
      </c>
      <c r="E142" s="512" t="s">
        <v>290</v>
      </c>
      <c r="F142" s="126" t="s">
        <v>204</v>
      </c>
      <c r="G142" s="126" t="s">
        <v>204</v>
      </c>
      <c r="H142" s="126" t="s">
        <v>204</v>
      </c>
      <c r="I142" s="126" t="s">
        <v>204</v>
      </c>
      <c r="J142" s="126" t="s">
        <v>204</v>
      </c>
      <c r="K142" s="161">
        <f>K144</f>
        <v>1000</v>
      </c>
      <c r="L142" s="134" t="s">
        <v>300</v>
      </c>
      <c r="M142" s="224"/>
      <c r="N142" s="377"/>
      <c r="O142" s="382"/>
      <c r="P142" s="382"/>
      <c r="Q142" s="382"/>
      <c r="R142" s="378"/>
    </row>
    <row r="143" spans="2:18" ht="374.25" customHeight="1">
      <c r="B143" s="449" t="s">
        <v>530</v>
      </c>
      <c r="C143" s="491" t="s">
        <v>528</v>
      </c>
      <c r="D143" s="487" t="s">
        <v>527</v>
      </c>
      <c r="E143" s="537" t="s">
        <v>290</v>
      </c>
      <c r="F143" s="432" t="s">
        <v>204</v>
      </c>
      <c r="G143" s="432" t="s">
        <v>204</v>
      </c>
      <c r="H143" s="432" t="s">
        <v>204</v>
      </c>
      <c r="I143" s="432" t="s">
        <v>204</v>
      </c>
      <c r="J143" s="432" t="s">
        <v>204</v>
      </c>
      <c r="K143" s="531">
        <f>K144</f>
        <v>1000</v>
      </c>
      <c r="L143" s="487"/>
      <c r="M143" s="227"/>
      <c r="N143" s="317" t="s">
        <v>374</v>
      </c>
      <c r="O143" s="228" t="s">
        <v>375</v>
      </c>
      <c r="P143" s="229">
        <v>1</v>
      </c>
      <c r="Q143" s="383" t="s">
        <v>204</v>
      </c>
      <c r="R143" s="379"/>
    </row>
    <row r="144" spans="2:18" ht="316.5" customHeight="1">
      <c r="B144" s="514" t="s">
        <v>533</v>
      </c>
      <c r="C144" s="491" t="s">
        <v>435</v>
      </c>
      <c r="D144" s="213" t="s">
        <v>532</v>
      </c>
      <c r="E144" s="168" t="s">
        <v>290</v>
      </c>
      <c r="F144" s="210" t="s">
        <v>255</v>
      </c>
      <c r="G144" s="210" t="s">
        <v>241</v>
      </c>
      <c r="H144" s="210" t="s">
        <v>236</v>
      </c>
      <c r="I144" s="126" t="s">
        <v>376</v>
      </c>
      <c r="J144" s="210" t="s">
        <v>256</v>
      </c>
      <c r="K144" s="230">
        <v>1000</v>
      </c>
      <c r="L144" s="324" t="s">
        <v>300</v>
      </c>
      <c r="M144" s="184"/>
      <c r="N144" s="316" t="s">
        <v>377</v>
      </c>
      <c r="O144" s="175" t="s">
        <v>378</v>
      </c>
      <c r="P144" s="175">
        <v>1</v>
      </c>
      <c r="Q144" s="380"/>
      <c r="R144" s="381"/>
    </row>
    <row r="145" spans="2:18" ht="203.25" customHeight="1">
      <c r="B145" s="515"/>
      <c r="C145" s="491" t="s">
        <v>440</v>
      </c>
      <c r="D145" s="213" t="s">
        <v>534</v>
      </c>
      <c r="E145" s="432" t="s">
        <v>204</v>
      </c>
      <c r="F145" s="126" t="s">
        <v>204</v>
      </c>
      <c r="G145" s="126" t="s">
        <v>204</v>
      </c>
      <c r="H145" s="126" t="s">
        <v>204</v>
      </c>
      <c r="I145" s="126" t="s">
        <v>204</v>
      </c>
      <c r="J145" s="126" t="s">
        <v>204</v>
      </c>
      <c r="K145" s="466" t="s">
        <v>204</v>
      </c>
      <c r="L145" s="304"/>
      <c r="M145" s="184"/>
      <c r="N145" s="323" t="s">
        <v>204</v>
      </c>
      <c r="O145" s="318"/>
      <c r="P145" s="319"/>
      <c r="Q145" s="800" t="s">
        <v>206</v>
      </c>
      <c r="R145" s="800"/>
    </row>
    <row r="146" spans="2:18" ht="297.75" customHeight="1">
      <c r="B146" s="516"/>
      <c r="C146" s="492" t="s">
        <v>481</v>
      </c>
      <c r="D146" s="218" t="s">
        <v>535</v>
      </c>
      <c r="E146" s="432" t="s">
        <v>204</v>
      </c>
      <c r="F146" s="126" t="s">
        <v>204</v>
      </c>
      <c r="G146" s="126" t="s">
        <v>204</v>
      </c>
      <c r="H146" s="126" t="s">
        <v>204</v>
      </c>
      <c r="I146" s="126" t="s">
        <v>204</v>
      </c>
      <c r="J146" s="126" t="s">
        <v>204</v>
      </c>
      <c r="K146" s="466" t="s">
        <v>204</v>
      </c>
      <c r="L146" s="221"/>
      <c r="M146" s="184"/>
      <c r="N146" s="320"/>
      <c r="O146" s="321"/>
      <c r="P146" s="322"/>
      <c r="Q146" s="800" t="s">
        <v>206</v>
      </c>
      <c r="R146" s="800"/>
    </row>
    <row r="147" spans="2:18" ht="79.5" customHeight="1">
      <c r="B147" s="620" t="s">
        <v>536</v>
      </c>
      <c r="C147" s="777" t="s">
        <v>431</v>
      </c>
      <c r="D147" s="625" t="s">
        <v>537</v>
      </c>
      <c r="E147" s="480" t="s">
        <v>292</v>
      </c>
      <c r="F147" s="134" t="s">
        <v>204</v>
      </c>
      <c r="G147" s="134" t="s">
        <v>204</v>
      </c>
      <c r="H147" s="134" t="s">
        <v>204</v>
      </c>
      <c r="I147" s="134" t="s">
        <v>204</v>
      </c>
      <c r="J147" s="134" t="s">
        <v>204</v>
      </c>
      <c r="K147" s="231">
        <f>K148+K149</f>
        <v>4096.8</v>
      </c>
      <c r="L147" s="701" t="s">
        <v>27</v>
      </c>
      <c r="M147" s="224"/>
      <c r="N147" s="232"/>
      <c r="O147" s="233"/>
      <c r="P147" s="233"/>
      <c r="Q147" s="233"/>
      <c r="R147" s="234"/>
    </row>
    <row r="148" spans="2:18" ht="78" customHeight="1">
      <c r="B148" s="621"/>
      <c r="C148" s="778"/>
      <c r="D148" s="625"/>
      <c r="E148" s="480" t="s">
        <v>290</v>
      </c>
      <c r="F148" s="134" t="s">
        <v>204</v>
      </c>
      <c r="G148" s="134" t="s">
        <v>204</v>
      </c>
      <c r="H148" s="134" t="s">
        <v>204</v>
      </c>
      <c r="I148" s="134" t="s">
        <v>204</v>
      </c>
      <c r="J148" s="134" t="s">
        <v>204</v>
      </c>
      <c r="K148" s="231">
        <f>K152</f>
        <v>4000</v>
      </c>
      <c r="L148" s="799"/>
      <c r="M148" s="224"/>
      <c r="N148" s="235"/>
      <c r="O148" s="236"/>
      <c r="P148" s="236" t="s">
        <v>204</v>
      </c>
      <c r="Q148" s="236"/>
      <c r="R148" s="237"/>
    </row>
    <row r="149" spans="2:18" ht="44.25" customHeight="1">
      <c r="B149" s="622"/>
      <c r="C149" s="779"/>
      <c r="D149" s="625"/>
      <c r="E149" s="480" t="s">
        <v>291</v>
      </c>
      <c r="F149" s="134" t="s">
        <v>204</v>
      </c>
      <c r="G149" s="134" t="s">
        <v>204</v>
      </c>
      <c r="H149" s="134" t="s">
        <v>204</v>
      </c>
      <c r="I149" s="134" t="s">
        <v>204</v>
      </c>
      <c r="J149" s="134" t="s">
        <v>204</v>
      </c>
      <c r="K149" s="460">
        <f>K153</f>
        <v>96.8</v>
      </c>
      <c r="L149" s="799"/>
      <c r="M149" s="224"/>
      <c r="N149" s="235"/>
      <c r="O149" s="236"/>
      <c r="P149" s="236"/>
      <c r="Q149" s="236"/>
      <c r="R149" s="237"/>
    </row>
    <row r="150" spans="2:18" ht="125.25" customHeight="1">
      <c r="B150" s="618" t="s">
        <v>539</v>
      </c>
      <c r="C150" s="761" t="s">
        <v>430</v>
      </c>
      <c r="D150" s="804" t="s">
        <v>538</v>
      </c>
      <c r="E150" s="168" t="s">
        <v>290</v>
      </c>
      <c r="F150" s="451" t="s">
        <v>204</v>
      </c>
      <c r="G150" s="451" t="s">
        <v>204</v>
      </c>
      <c r="H150" s="451" t="s">
        <v>204</v>
      </c>
      <c r="I150" s="451" t="s">
        <v>204</v>
      </c>
      <c r="J150" s="451" t="s">
        <v>204</v>
      </c>
      <c r="K150" s="527">
        <f>K152</f>
        <v>4000</v>
      </c>
      <c r="L150" s="780" t="s">
        <v>27</v>
      </c>
      <c r="M150" s="184"/>
      <c r="N150" s="644" t="s">
        <v>382</v>
      </c>
      <c r="O150" s="644" t="s">
        <v>383</v>
      </c>
      <c r="P150" s="644">
        <v>1</v>
      </c>
      <c r="Q150" s="631" t="s">
        <v>204</v>
      </c>
      <c r="R150" s="632"/>
    </row>
    <row r="151" spans="2:18" ht="75" customHeight="1">
      <c r="B151" s="760"/>
      <c r="C151" s="762"/>
      <c r="D151" s="805"/>
      <c r="E151" s="168" t="s">
        <v>291</v>
      </c>
      <c r="F151" s="451" t="s">
        <v>204</v>
      </c>
      <c r="G151" s="451" t="s">
        <v>204</v>
      </c>
      <c r="H151" s="451" t="s">
        <v>204</v>
      </c>
      <c r="I151" s="451" t="s">
        <v>204</v>
      </c>
      <c r="J151" s="451" t="s">
        <v>204</v>
      </c>
      <c r="K151" s="438">
        <f>K153</f>
        <v>96.8</v>
      </c>
      <c r="L151" s="782"/>
      <c r="M151" s="443"/>
      <c r="N151" s="646"/>
      <c r="O151" s="646"/>
      <c r="P151" s="646"/>
      <c r="Q151" s="633"/>
      <c r="R151" s="634"/>
    </row>
    <row r="152" spans="2:18" ht="216.75" customHeight="1">
      <c r="B152" s="618" t="s">
        <v>540</v>
      </c>
      <c r="C152" s="637" t="s">
        <v>435</v>
      </c>
      <c r="D152" s="626" t="s">
        <v>541</v>
      </c>
      <c r="E152" s="168" t="s">
        <v>290</v>
      </c>
      <c r="F152" s="126">
        <v>907</v>
      </c>
      <c r="G152" s="154" t="s">
        <v>241</v>
      </c>
      <c r="H152" s="154" t="s">
        <v>267</v>
      </c>
      <c r="I152" s="416" t="s">
        <v>380</v>
      </c>
      <c r="J152" s="126">
        <v>500</v>
      </c>
      <c r="K152" s="573">
        <v>4000</v>
      </c>
      <c r="L152" s="623" t="s">
        <v>27</v>
      </c>
      <c r="M152" s="184"/>
      <c r="N152" s="609" t="s">
        <v>381</v>
      </c>
      <c r="O152" s="609" t="s">
        <v>351</v>
      </c>
      <c r="P152" s="609">
        <v>50</v>
      </c>
      <c r="Q152" s="238" t="s">
        <v>204</v>
      </c>
      <c r="R152" s="239"/>
    </row>
    <row r="153" spans="2:18" ht="141.75" customHeight="1">
      <c r="B153" s="619"/>
      <c r="C153" s="602"/>
      <c r="D153" s="627"/>
      <c r="E153" s="168" t="s">
        <v>291</v>
      </c>
      <c r="F153" s="126" t="s">
        <v>204</v>
      </c>
      <c r="G153" s="126" t="s">
        <v>204</v>
      </c>
      <c r="H153" s="126" t="s">
        <v>204</v>
      </c>
      <c r="I153" s="126" t="s">
        <v>204</v>
      </c>
      <c r="J153" s="126" t="s">
        <v>204</v>
      </c>
      <c r="K153" s="466">
        <v>96.8</v>
      </c>
      <c r="L153" s="624"/>
      <c r="M153" s="184"/>
      <c r="N153" s="610"/>
      <c r="O153" s="610"/>
      <c r="P153" s="610"/>
      <c r="Q153" s="240"/>
      <c r="R153" s="241"/>
    </row>
    <row r="154" spans="2:18" ht="113.25" customHeight="1">
      <c r="B154" s="515"/>
      <c r="C154" s="491" t="s">
        <v>440</v>
      </c>
      <c r="D154" s="213" t="s">
        <v>542</v>
      </c>
      <c r="E154" s="432" t="s">
        <v>204</v>
      </c>
      <c r="F154" s="126" t="s">
        <v>204</v>
      </c>
      <c r="G154" s="126" t="s">
        <v>204</v>
      </c>
      <c r="H154" s="126" t="s">
        <v>204</v>
      </c>
      <c r="I154" s="126" t="s">
        <v>204</v>
      </c>
      <c r="J154" s="126" t="s">
        <v>204</v>
      </c>
      <c r="K154" s="466" t="s">
        <v>204</v>
      </c>
      <c r="L154" s="426"/>
      <c r="M154" s="184"/>
      <c r="N154" s="175" t="s">
        <v>204</v>
      </c>
      <c r="O154" s="175" t="s">
        <v>204</v>
      </c>
      <c r="P154" s="175" t="s">
        <v>204</v>
      </c>
      <c r="Q154" s="226" t="s">
        <v>209</v>
      </c>
      <c r="R154" s="226"/>
    </row>
    <row r="155" spans="2:18" ht="67.5" customHeight="1">
      <c r="B155" s="515"/>
      <c r="C155" s="491" t="s">
        <v>440</v>
      </c>
      <c r="D155" s="218" t="s">
        <v>549</v>
      </c>
      <c r="E155" s="432" t="s">
        <v>204</v>
      </c>
      <c r="F155" s="126" t="s">
        <v>204</v>
      </c>
      <c r="G155" s="126" t="s">
        <v>204</v>
      </c>
      <c r="H155" s="126" t="s">
        <v>204</v>
      </c>
      <c r="I155" s="126" t="s">
        <v>204</v>
      </c>
      <c r="J155" s="126" t="s">
        <v>204</v>
      </c>
      <c r="K155" s="466" t="s">
        <v>204</v>
      </c>
      <c r="L155" s="538"/>
      <c r="M155" s="184"/>
      <c r="N155" s="175" t="s">
        <v>204</v>
      </c>
      <c r="O155" s="175" t="s">
        <v>204</v>
      </c>
      <c r="P155" s="175" t="s">
        <v>204</v>
      </c>
      <c r="Q155" s="469" t="s">
        <v>622</v>
      </c>
      <c r="R155" s="226"/>
    </row>
    <row r="156" spans="2:18" ht="129" customHeight="1">
      <c r="B156" s="515"/>
      <c r="C156" s="491" t="s">
        <v>440</v>
      </c>
      <c r="D156" s="218" t="s">
        <v>548</v>
      </c>
      <c r="E156" s="432" t="s">
        <v>204</v>
      </c>
      <c r="F156" s="328" t="s">
        <v>204</v>
      </c>
      <c r="G156" s="328" t="s">
        <v>204</v>
      </c>
      <c r="H156" s="328" t="s">
        <v>204</v>
      </c>
      <c r="I156" s="328" t="s">
        <v>204</v>
      </c>
      <c r="J156" s="328" t="s">
        <v>204</v>
      </c>
      <c r="K156" s="466" t="s">
        <v>204</v>
      </c>
      <c r="L156" s="538"/>
      <c r="M156" s="331"/>
      <c r="N156" s="330" t="s">
        <v>204</v>
      </c>
      <c r="O156" s="330" t="s">
        <v>204</v>
      </c>
      <c r="P156" s="330" t="s">
        <v>204</v>
      </c>
      <c r="Q156" s="329"/>
      <c r="R156" s="392">
        <v>43375</v>
      </c>
    </row>
    <row r="157" spans="2:18" ht="150" customHeight="1">
      <c r="B157" s="515"/>
      <c r="C157" s="491" t="s">
        <v>440</v>
      </c>
      <c r="D157" s="218" t="s">
        <v>547</v>
      </c>
      <c r="E157" s="432" t="s">
        <v>204</v>
      </c>
      <c r="F157" s="328" t="s">
        <v>204</v>
      </c>
      <c r="G157" s="328" t="s">
        <v>204</v>
      </c>
      <c r="H157" s="328" t="s">
        <v>204</v>
      </c>
      <c r="I157" s="328" t="s">
        <v>204</v>
      </c>
      <c r="J157" s="328" t="s">
        <v>204</v>
      </c>
      <c r="K157" s="466" t="s">
        <v>204</v>
      </c>
      <c r="L157" s="427" t="s">
        <v>27</v>
      </c>
      <c r="M157" s="331"/>
      <c r="N157" s="330" t="s">
        <v>204</v>
      </c>
      <c r="O157" s="330" t="s">
        <v>204</v>
      </c>
      <c r="P157" s="330" t="s">
        <v>204</v>
      </c>
      <c r="Q157" s="329"/>
      <c r="R157" s="475">
        <v>43424</v>
      </c>
    </row>
    <row r="158" spans="2:18" ht="175.5" customHeight="1">
      <c r="B158" s="515"/>
      <c r="C158" s="491" t="s">
        <v>440</v>
      </c>
      <c r="D158" s="218" t="s">
        <v>546</v>
      </c>
      <c r="E158" s="432" t="s">
        <v>204</v>
      </c>
      <c r="F158" s="328" t="s">
        <v>204</v>
      </c>
      <c r="G158" s="328" t="s">
        <v>204</v>
      </c>
      <c r="H158" s="328" t="s">
        <v>204</v>
      </c>
      <c r="I158" s="328" t="s">
        <v>204</v>
      </c>
      <c r="J158" s="328" t="s">
        <v>204</v>
      </c>
      <c r="K158" s="466" t="s">
        <v>204</v>
      </c>
      <c r="L158" s="376"/>
      <c r="M158" s="331"/>
      <c r="N158" s="330" t="s">
        <v>204</v>
      </c>
      <c r="O158" s="330" t="s">
        <v>204</v>
      </c>
      <c r="P158" s="330" t="s">
        <v>204</v>
      </c>
      <c r="Q158" s="329"/>
      <c r="R158" s="475">
        <v>43434</v>
      </c>
    </row>
    <row r="159" spans="2:18" ht="185.25" customHeight="1">
      <c r="B159" s="515"/>
      <c r="C159" s="491" t="s">
        <v>440</v>
      </c>
      <c r="D159" s="218" t="s">
        <v>545</v>
      </c>
      <c r="E159" s="432" t="s">
        <v>204</v>
      </c>
      <c r="F159" s="328" t="s">
        <v>204</v>
      </c>
      <c r="G159" s="328" t="s">
        <v>204</v>
      </c>
      <c r="H159" s="328" t="s">
        <v>204</v>
      </c>
      <c r="I159" s="328" t="s">
        <v>204</v>
      </c>
      <c r="J159" s="328" t="s">
        <v>204</v>
      </c>
      <c r="K159" s="466" t="s">
        <v>204</v>
      </c>
      <c r="L159" s="376"/>
      <c r="M159" s="331"/>
      <c r="N159" s="330" t="s">
        <v>204</v>
      </c>
      <c r="O159" s="330" t="s">
        <v>204</v>
      </c>
      <c r="P159" s="330" t="s">
        <v>204</v>
      </c>
      <c r="Q159" s="329"/>
      <c r="R159" s="475">
        <v>43434</v>
      </c>
    </row>
    <row r="160" spans="2:18" ht="63" customHeight="1">
      <c r="B160" s="515"/>
      <c r="C160" s="491" t="s">
        <v>440</v>
      </c>
      <c r="D160" s="218" t="s">
        <v>544</v>
      </c>
      <c r="E160" s="432" t="s">
        <v>204</v>
      </c>
      <c r="F160" s="328" t="s">
        <v>204</v>
      </c>
      <c r="G160" s="328" t="s">
        <v>204</v>
      </c>
      <c r="H160" s="328" t="s">
        <v>204</v>
      </c>
      <c r="I160" s="328" t="s">
        <v>204</v>
      </c>
      <c r="J160" s="328" t="s">
        <v>204</v>
      </c>
      <c r="K160" s="466" t="s">
        <v>204</v>
      </c>
      <c r="L160" s="376"/>
      <c r="M160" s="331"/>
      <c r="N160" s="330" t="s">
        <v>204</v>
      </c>
      <c r="O160" s="330" t="s">
        <v>204</v>
      </c>
      <c r="P160" s="330" t="s">
        <v>204</v>
      </c>
      <c r="Q160" s="329"/>
      <c r="R160" s="475">
        <v>43435</v>
      </c>
    </row>
    <row r="161" spans="2:18" ht="111.75" customHeight="1">
      <c r="B161" s="516"/>
      <c r="C161" s="491" t="s">
        <v>440</v>
      </c>
      <c r="D161" s="218" t="s">
        <v>543</v>
      </c>
      <c r="E161" s="432" t="s">
        <v>204</v>
      </c>
      <c r="F161" s="328" t="s">
        <v>204</v>
      </c>
      <c r="G161" s="328" t="s">
        <v>204</v>
      </c>
      <c r="H161" s="328" t="s">
        <v>204</v>
      </c>
      <c r="I161" s="328" t="s">
        <v>204</v>
      </c>
      <c r="J161" s="328" t="s">
        <v>204</v>
      </c>
      <c r="K161" s="466" t="s">
        <v>204</v>
      </c>
      <c r="L161" s="376"/>
      <c r="M161" s="331"/>
      <c r="N161" s="330" t="s">
        <v>204</v>
      </c>
      <c r="O161" s="330" t="s">
        <v>204</v>
      </c>
      <c r="P161" s="330" t="s">
        <v>204</v>
      </c>
      <c r="Q161" s="329"/>
      <c r="R161" s="475">
        <v>43465</v>
      </c>
    </row>
    <row r="162" spans="2:18" ht="51" customHeight="1">
      <c r="B162" s="796" t="s">
        <v>550</v>
      </c>
      <c r="C162" s="793" t="s">
        <v>11</v>
      </c>
      <c r="D162" s="793" t="s">
        <v>35</v>
      </c>
      <c r="E162" s="508" t="s">
        <v>292</v>
      </c>
      <c r="F162" s="242" t="s">
        <v>204</v>
      </c>
      <c r="G162" s="242" t="s">
        <v>204</v>
      </c>
      <c r="H162" s="242" t="s">
        <v>204</v>
      </c>
      <c r="I162" s="242" t="s">
        <v>204</v>
      </c>
      <c r="J162" s="242" t="s">
        <v>204</v>
      </c>
      <c r="K162" s="163">
        <f>K163+K165</f>
        <v>1427633.2999999998</v>
      </c>
      <c r="L162" s="796" t="s">
        <v>27</v>
      </c>
      <c r="M162" s="184"/>
      <c r="N162" s="243"/>
      <c r="O162" s="244"/>
      <c r="P162" s="244"/>
      <c r="Q162" s="244"/>
      <c r="R162" s="245"/>
    </row>
    <row r="163" spans="2:18" s="251" customFormat="1" ht="64.5" customHeight="1">
      <c r="B163" s="797"/>
      <c r="C163" s="794"/>
      <c r="D163" s="794"/>
      <c r="E163" s="512" t="s">
        <v>290</v>
      </c>
      <c r="F163" s="126" t="s">
        <v>204</v>
      </c>
      <c r="G163" s="126" t="s">
        <v>204</v>
      </c>
      <c r="H163" s="126" t="s">
        <v>204</v>
      </c>
      <c r="I163" s="126" t="s">
        <v>204</v>
      </c>
      <c r="J163" s="126" t="s">
        <v>204</v>
      </c>
      <c r="K163" s="246">
        <f>K167+K191+K211</f>
        <v>1425650.5999999999</v>
      </c>
      <c r="L163" s="797"/>
      <c r="M163" s="247"/>
      <c r="N163" s="248"/>
      <c r="O163" s="249"/>
      <c r="P163" s="249"/>
      <c r="Q163" s="249"/>
      <c r="R163" s="250"/>
    </row>
    <row r="164" spans="2:19" s="251" customFormat="1" ht="68.25" customHeight="1">
      <c r="B164" s="797"/>
      <c r="C164" s="794"/>
      <c r="D164" s="794"/>
      <c r="E164" s="494" t="s">
        <v>368</v>
      </c>
      <c r="F164" s="126" t="s">
        <v>204</v>
      </c>
      <c r="G164" s="126" t="s">
        <v>204</v>
      </c>
      <c r="H164" s="126" t="s">
        <v>204</v>
      </c>
      <c r="I164" s="126" t="s">
        <v>204</v>
      </c>
      <c r="J164" s="126" t="s">
        <v>204</v>
      </c>
      <c r="K164" s="252">
        <f>K168</f>
        <v>442466.3</v>
      </c>
      <c r="L164" s="797"/>
      <c r="M164" s="247"/>
      <c r="N164" s="248"/>
      <c r="O164" s="249"/>
      <c r="P164" s="249"/>
      <c r="Q164" s="249"/>
      <c r="R164" s="250"/>
      <c r="S164" s="253"/>
    </row>
    <row r="165" spans="2:18" s="251" customFormat="1" ht="45.75" customHeight="1">
      <c r="B165" s="798"/>
      <c r="C165" s="795"/>
      <c r="D165" s="795"/>
      <c r="E165" s="494" t="s">
        <v>291</v>
      </c>
      <c r="F165" s="126" t="s">
        <v>204</v>
      </c>
      <c r="G165" s="126" t="s">
        <v>204</v>
      </c>
      <c r="H165" s="126" t="s">
        <v>204</v>
      </c>
      <c r="I165" s="126" t="s">
        <v>204</v>
      </c>
      <c r="J165" s="126" t="s">
        <v>204</v>
      </c>
      <c r="K165" s="252">
        <f>K169+K212</f>
        <v>1982.7</v>
      </c>
      <c r="L165" s="798"/>
      <c r="M165" s="247"/>
      <c r="N165" s="248"/>
      <c r="O165" s="249"/>
      <c r="P165" s="249" t="s">
        <v>204</v>
      </c>
      <c r="Q165" s="249"/>
      <c r="R165" s="250"/>
    </row>
    <row r="166" spans="2:18" s="251" customFormat="1" ht="43.5" customHeight="1">
      <c r="B166" s="777" t="s">
        <v>364</v>
      </c>
      <c r="C166" s="814" t="s">
        <v>431</v>
      </c>
      <c r="D166" s="649" t="s">
        <v>551</v>
      </c>
      <c r="E166" s="512" t="s">
        <v>292</v>
      </c>
      <c r="F166" s="160" t="s">
        <v>204</v>
      </c>
      <c r="G166" s="160" t="s">
        <v>204</v>
      </c>
      <c r="H166" s="160" t="s">
        <v>204</v>
      </c>
      <c r="I166" s="160" t="s">
        <v>204</v>
      </c>
      <c r="J166" s="160" t="s">
        <v>204</v>
      </c>
      <c r="K166" s="254">
        <f>K167+K169</f>
        <v>1331218.5999999999</v>
      </c>
      <c r="L166" s="669" t="s">
        <v>27</v>
      </c>
      <c r="M166" s="247"/>
      <c r="N166" s="248"/>
      <c r="O166" s="249"/>
      <c r="P166" s="249"/>
      <c r="Q166" s="249"/>
      <c r="R166" s="250"/>
    </row>
    <row r="167" spans="2:18" ht="87" customHeight="1">
      <c r="B167" s="778"/>
      <c r="C167" s="815"/>
      <c r="D167" s="650"/>
      <c r="E167" s="495" t="s">
        <v>290</v>
      </c>
      <c r="F167" s="160" t="s">
        <v>204</v>
      </c>
      <c r="G167" s="160" t="s">
        <v>204</v>
      </c>
      <c r="H167" s="160" t="s">
        <v>204</v>
      </c>
      <c r="I167" s="160" t="s">
        <v>204</v>
      </c>
      <c r="J167" s="160" t="s">
        <v>204</v>
      </c>
      <c r="K167" s="163">
        <f>K171+K178+K181+K187+K168</f>
        <v>1329392.5999999999</v>
      </c>
      <c r="L167" s="670"/>
      <c r="M167" s="184"/>
      <c r="N167" s="391">
        <f>K167-K168</f>
        <v>886926.2999999998</v>
      </c>
      <c r="O167" s="249"/>
      <c r="P167" s="249"/>
      <c r="Q167" s="249"/>
      <c r="R167" s="250"/>
    </row>
    <row r="168" spans="2:19" ht="74.25" customHeight="1">
      <c r="B168" s="778"/>
      <c r="C168" s="815"/>
      <c r="D168" s="650"/>
      <c r="E168" s="495" t="s">
        <v>368</v>
      </c>
      <c r="F168" s="160" t="s">
        <v>204</v>
      </c>
      <c r="G168" s="160" t="s">
        <v>204</v>
      </c>
      <c r="H168" s="160" t="s">
        <v>204</v>
      </c>
      <c r="I168" s="255" t="s">
        <v>204</v>
      </c>
      <c r="J168" s="160" t="s">
        <v>204</v>
      </c>
      <c r="K168" s="163">
        <f>K184</f>
        <v>442466.3</v>
      </c>
      <c r="L168" s="670"/>
      <c r="M168" s="184"/>
      <c r="N168" s="248"/>
      <c r="O168" s="249"/>
      <c r="P168" s="249"/>
      <c r="Q168" s="249"/>
      <c r="R168" s="250"/>
      <c r="S168" s="142"/>
    </row>
    <row r="169" spans="2:18" ht="45" customHeight="1">
      <c r="B169" s="779"/>
      <c r="C169" s="816"/>
      <c r="D169" s="651"/>
      <c r="E169" s="495" t="s">
        <v>291</v>
      </c>
      <c r="F169" s="160" t="s">
        <v>204</v>
      </c>
      <c r="G169" s="160" t="s">
        <v>204</v>
      </c>
      <c r="H169" s="160" t="s">
        <v>204</v>
      </c>
      <c r="I169" s="160" t="s">
        <v>204</v>
      </c>
      <c r="J169" s="160" t="s">
        <v>204</v>
      </c>
      <c r="K169" s="163">
        <f>K188</f>
        <v>1826</v>
      </c>
      <c r="L169" s="789"/>
      <c r="M169" s="184"/>
      <c r="N169" s="235"/>
      <c r="O169" s="236"/>
      <c r="P169" s="236"/>
      <c r="Q169" s="236"/>
      <c r="R169" s="237"/>
    </row>
    <row r="170" spans="2:18" ht="321" customHeight="1">
      <c r="B170" s="539" t="s">
        <v>212</v>
      </c>
      <c r="C170" s="532" t="s">
        <v>430</v>
      </c>
      <c r="D170" s="532" t="s">
        <v>552</v>
      </c>
      <c r="E170" s="495" t="s">
        <v>290</v>
      </c>
      <c r="F170" s="438" t="s">
        <v>204</v>
      </c>
      <c r="G170" s="438" t="s">
        <v>204</v>
      </c>
      <c r="H170" s="438" t="s">
        <v>204</v>
      </c>
      <c r="I170" s="438" t="s">
        <v>204</v>
      </c>
      <c r="J170" s="438" t="s">
        <v>204</v>
      </c>
      <c r="K170" s="531">
        <f>K171</f>
        <v>295840.6</v>
      </c>
      <c r="L170" s="438" t="s">
        <v>27</v>
      </c>
      <c r="M170" s="184"/>
      <c r="N170" s="317" t="s">
        <v>287</v>
      </c>
      <c r="O170" s="437" t="s">
        <v>229</v>
      </c>
      <c r="P170" s="593">
        <v>0.5</v>
      </c>
      <c r="Q170" s="256"/>
      <c r="R170" s="257"/>
    </row>
    <row r="171" spans="2:18" s="258" customFormat="1" ht="293.25" customHeight="1">
      <c r="B171" s="441" t="s">
        <v>554</v>
      </c>
      <c r="C171" s="492" t="s">
        <v>435</v>
      </c>
      <c r="D171" s="213" t="s">
        <v>553</v>
      </c>
      <c r="E171" s="213" t="s">
        <v>290</v>
      </c>
      <c r="F171" s="154" t="s">
        <v>244</v>
      </c>
      <c r="G171" s="154" t="s">
        <v>241</v>
      </c>
      <c r="H171" s="154" t="s">
        <v>276</v>
      </c>
      <c r="I171" s="154" t="s">
        <v>277</v>
      </c>
      <c r="J171" s="154" t="s">
        <v>278</v>
      </c>
      <c r="K171" s="167">
        <f>228500+67340.6</f>
        <v>295840.6</v>
      </c>
      <c r="L171" s="384" t="s">
        <v>27</v>
      </c>
      <c r="M171" s="259"/>
      <c r="N171" s="431" t="s">
        <v>274</v>
      </c>
      <c r="O171" s="165" t="s">
        <v>275</v>
      </c>
      <c r="P171" s="165">
        <v>41.8</v>
      </c>
      <c r="Q171" s="260"/>
      <c r="R171" s="261"/>
    </row>
    <row r="172" spans="2:18" ht="108" customHeight="1">
      <c r="B172" s="207"/>
      <c r="C172" s="491"/>
      <c r="D172" s="213" t="s">
        <v>343</v>
      </c>
      <c r="E172" s="213" t="s">
        <v>204</v>
      </c>
      <c r="F172" s="126" t="s">
        <v>204</v>
      </c>
      <c r="G172" s="126" t="s">
        <v>204</v>
      </c>
      <c r="H172" s="126" t="s">
        <v>204</v>
      </c>
      <c r="I172" s="126" t="s">
        <v>204</v>
      </c>
      <c r="J172" s="126" t="s">
        <v>204</v>
      </c>
      <c r="K172" s="125" t="s">
        <v>204</v>
      </c>
      <c r="L172" s="262"/>
      <c r="M172" s="184"/>
      <c r="N172" s="638" t="s">
        <v>204</v>
      </c>
      <c r="O172" s="639"/>
      <c r="P172" s="640"/>
      <c r="Q172" s="690" t="s">
        <v>210</v>
      </c>
      <c r="R172" s="690"/>
    </row>
    <row r="173" spans="2:18" ht="173.25" customHeight="1">
      <c r="B173" s="207"/>
      <c r="C173" s="491"/>
      <c r="D173" s="213" t="s">
        <v>344</v>
      </c>
      <c r="E173" s="213" t="s">
        <v>204</v>
      </c>
      <c r="F173" s="126" t="s">
        <v>204</v>
      </c>
      <c r="G173" s="126" t="s">
        <v>204</v>
      </c>
      <c r="H173" s="126" t="s">
        <v>204</v>
      </c>
      <c r="I173" s="126" t="s">
        <v>204</v>
      </c>
      <c r="J173" s="126" t="s">
        <v>204</v>
      </c>
      <c r="K173" s="125" t="s">
        <v>204</v>
      </c>
      <c r="L173" s="263"/>
      <c r="M173" s="184"/>
      <c r="N173" s="685"/>
      <c r="O173" s="686"/>
      <c r="P173" s="687"/>
      <c r="Q173" s="690" t="s">
        <v>211</v>
      </c>
      <c r="R173" s="690"/>
    </row>
    <row r="174" spans="2:18" ht="63" customHeight="1">
      <c r="B174" s="637" t="s">
        <v>213</v>
      </c>
      <c r="C174" s="761" t="s">
        <v>430</v>
      </c>
      <c r="D174" s="804" t="s">
        <v>555</v>
      </c>
      <c r="E174" s="541" t="s">
        <v>292</v>
      </c>
      <c r="F174" s="432" t="s">
        <v>204</v>
      </c>
      <c r="G174" s="432" t="s">
        <v>204</v>
      </c>
      <c r="H174" s="432" t="s">
        <v>204</v>
      </c>
      <c r="I174" s="432" t="s">
        <v>204</v>
      </c>
      <c r="J174" s="432" t="s">
        <v>204</v>
      </c>
      <c r="K174" s="125">
        <f>K175+K176+K177</f>
        <v>1477844.3</v>
      </c>
      <c r="L174" s="695" t="s">
        <v>27</v>
      </c>
      <c r="M174" s="184"/>
      <c r="N174" s="612" t="s">
        <v>379</v>
      </c>
      <c r="O174" s="615" t="s">
        <v>229</v>
      </c>
      <c r="P174" s="615">
        <v>83</v>
      </c>
      <c r="Q174" s="594"/>
      <c r="R174" s="595"/>
    </row>
    <row r="175" spans="2:18" ht="75.75" customHeight="1">
      <c r="B175" s="601"/>
      <c r="C175" s="834"/>
      <c r="D175" s="812"/>
      <c r="E175" s="525" t="s">
        <v>290</v>
      </c>
      <c r="F175" s="432" t="s">
        <v>204</v>
      </c>
      <c r="G175" s="432" t="s">
        <v>204</v>
      </c>
      <c r="H175" s="432" t="s">
        <v>204</v>
      </c>
      <c r="I175" s="432" t="s">
        <v>204</v>
      </c>
      <c r="J175" s="432" t="s">
        <v>204</v>
      </c>
      <c r="K175" s="167">
        <f>K178+K181+K187+K176</f>
        <v>1033552</v>
      </c>
      <c r="L175" s="696"/>
      <c r="M175" s="184"/>
      <c r="N175" s="613"/>
      <c r="O175" s="616"/>
      <c r="P175" s="616"/>
      <c r="Q175" s="596"/>
      <c r="R175" s="597"/>
    </row>
    <row r="176" spans="2:18" ht="98.25" customHeight="1">
      <c r="B176" s="601"/>
      <c r="C176" s="834"/>
      <c r="D176" s="812"/>
      <c r="E176" s="525" t="s">
        <v>368</v>
      </c>
      <c r="F176" s="432" t="s">
        <v>204</v>
      </c>
      <c r="G176" s="432" t="s">
        <v>204</v>
      </c>
      <c r="H176" s="432" t="s">
        <v>204</v>
      </c>
      <c r="I176" s="432" t="s">
        <v>204</v>
      </c>
      <c r="J176" s="432" t="s">
        <v>204</v>
      </c>
      <c r="K176" s="167">
        <f>K184</f>
        <v>442466.3</v>
      </c>
      <c r="L176" s="696"/>
      <c r="M176" s="443"/>
      <c r="N176" s="613"/>
      <c r="O176" s="616"/>
      <c r="P176" s="616"/>
      <c r="Q176" s="596"/>
      <c r="R176" s="597"/>
    </row>
    <row r="177" spans="2:18" ht="93" customHeight="1">
      <c r="B177" s="602"/>
      <c r="C177" s="762"/>
      <c r="D177" s="805"/>
      <c r="E177" s="525" t="s">
        <v>291</v>
      </c>
      <c r="F177" s="432" t="s">
        <v>204</v>
      </c>
      <c r="G177" s="432" t="s">
        <v>204</v>
      </c>
      <c r="H177" s="432" t="s">
        <v>204</v>
      </c>
      <c r="I177" s="432" t="s">
        <v>204</v>
      </c>
      <c r="J177" s="432" t="s">
        <v>204</v>
      </c>
      <c r="K177" s="167">
        <f>K188</f>
        <v>1826</v>
      </c>
      <c r="L177" s="697"/>
      <c r="M177" s="443"/>
      <c r="N177" s="614"/>
      <c r="O177" s="617"/>
      <c r="P177" s="617"/>
      <c r="Q177" s="139"/>
      <c r="R177" s="141"/>
    </row>
    <row r="178" spans="2:18" s="258" customFormat="1" ht="291" customHeight="1">
      <c r="B178" s="583" t="s">
        <v>556</v>
      </c>
      <c r="C178" s="583" t="s">
        <v>435</v>
      </c>
      <c r="D178" s="589" t="s">
        <v>557</v>
      </c>
      <c r="E178" s="598" t="s">
        <v>290</v>
      </c>
      <c r="F178" s="584">
        <v>907</v>
      </c>
      <c r="G178" s="587" t="s">
        <v>241</v>
      </c>
      <c r="H178" s="587" t="s">
        <v>276</v>
      </c>
      <c r="I178" s="587" t="s">
        <v>280</v>
      </c>
      <c r="J178" s="587" t="s">
        <v>256</v>
      </c>
      <c r="K178" s="167">
        <f>528402.2+19159.5</f>
        <v>547561.7</v>
      </c>
      <c r="L178" s="584" t="s">
        <v>27</v>
      </c>
      <c r="M178" s="259"/>
      <c r="N178" s="315" t="s">
        <v>279</v>
      </c>
      <c r="O178" s="586" t="s">
        <v>229</v>
      </c>
      <c r="P178" s="175">
        <v>0.63</v>
      </c>
      <c r="Q178" s="783" t="s">
        <v>204</v>
      </c>
      <c r="R178" s="784"/>
    </row>
    <row r="179" spans="2:18" ht="105.75" customHeight="1">
      <c r="B179" s="542"/>
      <c r="C179" s="491" t="s">
        <v>440</v>
      </c>
      <c r="D179" s="581" t="s">
        <v>558</v>
      </c>
      <c r="E179" s="425" t="s">
        <v>204</v>
      </c>
      <c r="F179" s="150" t="s">
        <v>204</v>
      </c>
      <c r="G179" s="150" t="s">
        <v>204</v>
      </c>
      <c r="H179" s="150" t="s">
        <v>204</v>
      </c>
      <c r="I179" s="150" t="s">
        <v>204</v>
      </c>
      <c r="J179" s="150" t="s">
        <v>204</v>
      </c>
      <c r="K179" s="266" t="s">
        <v>204</v>
      </c>
      <c r="L179" s="635" t="s">
        <v>27</v>
      </c>
      <c r="M179" s="225"/>
      <c r="N179" s="790" t="s">
        <v>204</v>
      </c>
      <c r="O179" s="791"/>
      <c r="P179" s="640"/>
      <c r="Q179" s="690" t="s">
        <v>210</v>
      </c>
      <c r="R179" s="690"/>
    </row>
    <row r="180" spans="2:18" ht="119.25" customHeight="1">
      <c r="B180" s="522"/>
      <c r="C180" s="491" t="s">
        <v>440</v>
      </c>
      <c r="D180" s="213" t="s">
        <v>559</v>
      </c>
      <c r="E180" s="434" t="s">
        <v>204</v>
      </c>
      <c r="F180" s="126" t="s">
        <v>204</v>
      </c>
      <c r="G180" s="126" t="s">
        <v>204</v>
      </c>
      <c r="H180" s="126" t="s">
        <v>204</v>
      </c>
      <c r="I180" s="126" t="s">
        <v>204</v>
      </c>
      <c r="J180" s="126" t="s">
        <v>204</v>
      </c>
      <c r="K180" s="125" t="s">
        <v>204</v>
      </c>
      <c r="L180" s="635"/>
      <c r="M180" s="184"/>
      <c r="N180" s="790"/>
      <c r="O180" s="791"/>
      <c r="P180" s="792"/>
      <c r="Q180" s="690" t="s">
        <v>211</v>
      </c>
      <c r="R180" s="690"/>
    </row>
    <row r="181" spans="2:18" ht="233.25" customHeight="1">
      <c r="B181" s="540" t="s">
        <v>560</v>
      </c>
      <c r="C181" s="492" t="s">
        <v>435</v>
      </c>
      <c r="D181" s="218" t="s">
        <v>561</v>
      </c>
      <c r="E181" s="218" t="s">
        <v>290</v>
      </c>
      <c r="F181" s="332" t="s">
        <v>244</v>
      </c>
      <c r="G181" s="332" t="s">
        <v>241</v>
      </c>
      <c r="H181" s="332" t="s">
        <v>276</v>
      </c>
      <c r="I181" s="333" t="s">
        <v>395</v>
      </c>
      <c r="J181" s="332" t="s">
        <v>256</v>
      </c>
      <c r="K181" s="230">
        <v>8824</v>
      </c>
      <c r="L181" s="635" t="s">
        <v>27</v>
      </c>
      <c r="M181" s="222"/>
      <c r="N181" s="578" t="s">
        <v>627</v>
      </c>
      <c r="O181" s="585" t="s">
        <v>628</v>
      </c>
      <c r="P181" s="585">
        <v>6.03</v>
      </c>
      <c r="Q181" s="385" t="s">
        <v>204</v>
      </c>
      <c r="R181" s="307"/>
    </row>
    <row r="182" spans="2:18" ht="114" customHeight="1">
      <c r="B182" s="522"/>
      <c r="C182" s="492" t="s">
        <v>440</v>
      </c>
      <c r="D182" s="589" t="s">
        <v>558</v>
      </c>
      <c r="E182" s="434" t="s">
        <v>204</v>
      </c>
      <c r="F182" s="308" t="s">
        <v>204</v>
      </c>
      <c r="G182" s="308" t="s">
        <v>204</v>
      </c>
      <c r="H182" s="308" t="s">
        <v>204</v>
      </c>
      <c r="I182" s="308" t="s">
        <v>204</v>
      </c>
      <c r="J182" s="308" t="s">
        <v>204</v>
      </c>
      <c r="K182" s="125" t="s">
        <v>204</v>
      </c>
      <c r="L182" s="636"/>
      <c r="M182" s="311"/>
      <c r="N182" s="638" t="s">
        <v>204</v>
      </c>
      <c r="O182" s="639"/>
      <c r="P182" s="640"/>
      <c r="Q182" s="690" t="s">
        <v>210</v>
      </c>
      <c r="R182" s="690"/>
    </row>
    <row r="183" spans="2:18" ht="114" customHeight="1">
      <c r="B183" s="542"/>
      <c r="C183" s="592"/>
      <c r="D183" s="589" t="s">
        <v>559</v>
      </c>
      <c r="E183" s="584" t="s">
        <v>204</v>
      </c>
      <c r="F183" s="588" t="s">
        <v>204</v>
      </c>
      <c r="G183" s="588" t="s">
        <v>204</v>
      </c>
      <c r="H183" s="588" t="s">
        <v>204</v>
      </c>
      <c r="I183" s="588" t="s">
        <v>204</v>
      </c>
      <c r="J183" s="588" t="s">
        <v>204</v>
      </c>
      <c r="K183" s="125" t="s">
        <v>204</v>
      </c>
      <c r="L183" s="576"/>
      <c r="M183" s="225"/>
      <c r="N183" s="685"/>
      <c r="O183" s="686"/>
      <c r="P183" s="687"/>
      <c r="Q183" s="690" t="s">
        <v>211</v>
      </c>
      <c r="R183" s="690"/>
    </row>
    <row r="184" spans="2:18" ht="407.25" customHeight="1">
      <c r="B184" s="540" t="s">
        <v>563</v>
      </c>
      <c r="C184" s="492" t="s">
        <v>435</v>
      </c>
      <c r="D184" s="218" t="s">
        <v>562</v>
      </c>
      <c r="E184" s="218" t="s">
        <v>304</v>
      </c>
      <c r="F184" s="332" t="s">
        <v>244</v>
      </c>
      <c r="G184" s="332" t="s">
        <v>241</v>
      </c>
      <c r="H184" s="332" t="s">
        <v>276</v>
      </c>
      <c r="I184" s="333" t="s">
        <v>396</v>
      </c>
      <c r="J184" s="332" t="s">
        <v>278</v>
      </c>
      <c r="K184" s="349">
        <v>442466.3</v>
      </c>
      <c r="L184" s="683" t="s">
        <v>27</v>
      </c>
      <c r="M184" s="225"/>
      <c r="N184" s="591" t="s">
        <v>629</v>
      </c>
      <c r="O184" s="577" t="s">
        <v>628</v>
      </c>
      <c r="P184" s="577">
        <v>10</v>
      </c>
      <c r="Q184" s="801" t="s">
        <v>204</v>
      </c>
      <c r="R184" s="802"/>
    </row>
    <row r="185" spans="2:18" ht="95.25" customHeight="1">
      <c r="B185" s="542"/>
      <c r="C185" s="491" t="s">
        <v>440</v>
      </c>
      <c r="D185" s="589" t="s">
        <v>558</v>
      </c>
      <c r="E185" s="584" t="s">
        <v>204</v>
      </c>
      <c r="F185" s="580" t="s">
        <v>204</v>
      </c>
      <c r="G185" s="580" t="s">
        <v>204</v>
      </c>
      <c r="H185" s="580" t="s">
        <v>204</v>
      </c>
      <c r="I185" s="580" t="s">
        <v>204</v>
      </c>
      <c r="J185" s="580" t="s">
        <v>204</v>
      </c>
      <c r="K185" s="266" t="s">
        <v>204</v>
      </c>
      <c r="L185" s="635"/>
      <c r="M185" s="311"/>
      <c r="N185" s="169" t="s">
        <v>352</v>
      </c>
      <c r="O185" s="599"/>
      <c r="P185" s="287"/>
      <c r="Q185" s="690" t="s">
        <v>210</v>
      </c>
      <c r="R185" s="690"/>
    </row>
    <row r="186" spans="2:18" ht="111.75" customHeight="1">
      <c r="B186" s="522"/>
      <c r="C186" s="491" t="s">
        <v>440</v>
      </c>
      <c r="D186" s="589" t="s">
        <v>559</v>
      </c>
      <c r="E186" s="584" t="s">
        <v>204</v>
      </c>
      <c r="F186" s="588" t="s">
        <v>204</v>
      </c>
      <c r="G186" s="588" t="s">
        <v>204</v>
      </c>
      <c r="H186" s="588" t="s">
        <v>204</v>
      </c>
      <c r="I186" s="588" t="s">
        <v>204</v>
      </c>
      <c r="J186" s="588" t="s">
        <v>204</v>
      </c>
      <c r="K186" s="125" t="s">
        <v>204</v>
      </c>
      <c r="L186" s="576"/>
      <c r="M186" s="579"/>
      <c r="N186" s="291"/>
      <c r="O186" s="600"/>
      <c r="P186" s="292"/>
      <c r="Q186" s="690" t="s">
        <v>211</v>
      </c>
      <c r="R186" s="690"/>
    </row>
    <row r="187" spans="2:18" ht="133.5" customHeight="1">
      <c r="B187" s="637" t="s">
        <v>564</v>
      </c>
      <c r="C187" s="492" t="s">
        <v>435</v>
      </c>
      <c r="D187" s="626" t="s">
        <v>621</v>
      </c>
      <c r="E187" s="218" t="s">
        <v>290</v>
      </c>
      <c r="F187" s="332" t="s">
        <v>244</v>
      </c>
      <c r="G187" s="332" t="s">
        <v>241</v>
      </c>
      <c r="H187" s="332" t="s">
        <v>276</v>
      </c>
      <c r="I187" s="387" t="s">
        <v>398</v>
      </c>
      <c r="J187" s="332" t="s">
        <v>245</v>
      </c>
      <c r="K187" s="349">
        <v>34700</v>
      </c>
      <c r="L187" s="635" t="s">
        <v>27</v>
      </c>
      <c r="M187" s="311"/>
      <c r="N187" s="609" t="s">
        <v>630</v>
      </c>
      <c r="O187" s="605" t="s">
        <v>628</v>
      </c>
      <c r="P187" s="803">
        <f>5.03+1.399</f>
        <v>6.429</v>
      </c>
      <c r="Q187" s="326" t="s">
        <v>204</v>
      </c>
      <c r="R187" s="133"/>
    </row>
    <row r="188" spans="2:18" ht="104.25" customHeight="1">
      <c r="B188" s="601"/>
      <c r="C188" s="497"/>
      <c r="D188" s="627"/>
      <c r="E188" s="218" t="s">
        <v>291</v>
      </c>
      <c r="F188" s="332" t="s">
        <v>204</v>
      </c>
      <c r="G188" s="332" t="s">
        <v>204</v>
      </c>
      <c r="H188" s="332" t="s">
        <v>204</v>
      </c>
      <c r="I188" s="387" t="s">
        <v>204</v>
      </c>
      <c r="J188" s="332" t="s">
        <v>204</v>
      </c>
      <c r="K188" s="349">
        <v>1826</v>
      </c>
      <c r="L188" s="635"/>
      <c r="M188" s="443"/>
      <c r="N188" s="610"/>
      <c r="O188" s="605"/>
      <c r="P188" s="803"/>
      <c r="Q188" s="156"/>
      <c r="R188" s="158"/>
    </row>
    <row r="189" spans="2:21" ht="87" customHeight="1">
      <c r="B189" s="601"/>
      <c r="C189" s="327" t="s">
        <v>440</v>
      </c>
      <c r="D189" s="589" t="s">
        <v>581</v>
      </c>
      <c r="E189" s="584" t="s">
        <v>352</v>
      </c>
      <c r="F189" s="584" t="s">
        <v>352</v>
      </c>
      <c r="G189" s="584" t="s">
        <v>352</v>
      </c>
      <c r="H189" s="584" t="s">
        <v>352</v>
      </c>
      <c r="I189" s="584" t="s">
        <v>352</v>
      </c>
      <c r="J189" s="588" t="s">
        <v>352</v>
      </c>
      <c r="K189" s="125" t="s">
        <v>352</v>
      </c>
      <c r="L189" s="636"/>
      <c r="M189" s="311"/>
      <c r="N189" s="169" t="s">
        <v>204</v>
      </c>
      <c r="O189" s="170"/>
      <c r="P189" s="171"/>
      <c r="Q189" s="579"/>
      <c r="R189" s="579" t="s">
        <v>353</v>
      </c>
      <c r="U189" s="474"/>
    </row>
    <row r="190" spans="2:21" ht="87" customHeight="1">
      <c r="B190" s="602"/>
      <c r="C190" s="327" t="s">
        <v>440</v>
      </c>
      <c r="D190" s="589" t="s">
        <v>582</v>
      </c>
      <c r="E190" s="584" t="s">
        <v>352</v>
      </c>
      <c r="F190" s="584" t="s">
        <v>352</v>
      </c>
      <c r="G190" s="584" t="s">
        <v>352</v>
      </c>
      <c r="H190" s="584" t="s">
        <v>352</v>
      </c>
      <c r="I190" s="584" t="s">
        <v>352</v>
      </c>
      <c r="J190" s="588" t="s">
        <v>352</v>
      </c>
      <c r="K190" s="125" t="s">
        <v>352</v>
      </c>
      <c r="L190" s="576"/>
      <c r="M190" s="579"/>
      <c r="N190" s="172"/>
      <c r="O190" s="173"/>
      <c r="P190" s="174"/>
      <c r="Q190" s="579"/>
      <c r="R190" s="579" t="s">
        <v>409</v>
      </c>
      <c r="U190" s="474"/>
    </row>
    <row r="191" spans="2:18" ht="158.25" customHeight="1">
      <c r="B191" s="454" t="s">
        <v>214</v>
      </c>
      <c r="C191" s="498" t="s">
        <v>431</v>
      </c>
      <c r="D191" s="543" t="s">
        <v>565</v>
      </c>
      <c r="E191" s="543" t="s">
        <v>290</v>
      </c>
      <c r="F191" s="444" t="s">
        <v>352</v>
      </c>
      <c r="G191" s="444" t="s">
        <v>352</v>
      </c>
      <c r="H191" s="444" t="s">
        <v>352</v>
      </c>
      <c r="I191" s="444" t="s">
        <v>352</v>
      </c>
      <c r="J191" s="444" t="s">
        <v>352</v>
      </c>
      <c r="K191" s="196">
        <f>K193+K206</f>
        <v>86658.00000000001</v>
      </c>
      <c r="L191" s="440" t="s">
        <v>27</v>
      </c>
      <c r="M191" s="224"/>
      <c r="N191" s="544"/>
      <c r="O191" s="545" t="s">
        <v>352</v>
      </c>
      <c r="P191" s="267"/>
      <c r="Q191" s="267"/>
      <c r="R191" s="268"/>
    </row>
    <row r="192" spans="2:18" ht="284.25" customHeight="1">
      <c r="B192" s="453" t="s">
        <v>317</v>
      </c>
      <c r="C192" s="499" t="s">
        <v>430</v>
      </c>
      <c r="D192" s="546" t="s">
        <v>566</v>
      </c>
      <c r="E192" s="546" t="s">
        <v>290</v>
      </c>
      <c r="F192" s="212" t="s">
        <v>204</v>
      </c>
      <c r="G192" s="212" t="s">
        <v>204</v>
      </c>
      <c r="H192" s="212" t="s">
        <v>204</v>
      </c>
      <c r="I192" s="212" t="s">
        <v>204</v>
      </c>
      <c r="J192" s="212" t="s">
        <v>204</v>
      </c>
      <c r="K192" s="547">
        <f>K193+K206</f>
        <v>86658.00000000001</v>
      </c>
      <c r="L192" s="137" t="s">
        <v>27</v>
      </c>
      <c r="M192" s="184"/>
      <c r="N192" s="325" t="s">
        <v>281</v>
      </c>
      <c r="O192" s="165" t="s">
        <v>229</v>
      </c>
      <c r="P192" s="165">
        <v>100</v>
      </c>
      <c r="Q192" s="184"/>
      <c r="R192" s="184"/>
    </row>
    <row r="193" spans="2:18" ht="45" customHeight="1">
      <c r="B193" s="653" t="s">
        <v>568</v>
      </c>
      <c r="C193" s="653" t="s">
        <v>435</v>
      </c>
      <c r="D193" s="626" t="s">
        <v>567</v>
      </c>
      <c r="E193" s="626" t="s">
        <v>290</v>
      </c>
      <c r="F193" s="207" t="s">
        <v>244</v>
      </c>
      <c r="G193" s="207" t="s">
        <v>241</v>
      </c>
      <c r="H193" s="207" t="s">
        <v>276</v>
      </c>
      <c r="I193" s="207" t="s">
        <v>318</v>
      </c>
      <c r="J193" s="207"/>
      <c r="K193" s="182">
        <f>K194+K195+K196+K197+K198+K199+K200+K201</f>
        <v>85400.40000000001</v>
      </c>
      <c r="L193" s="683" t="s">
        <v>27</v>
      </c>
      <c r="M193" s="184"/>
      <c r="N193" s="609" t="s">
        <v>373</v>
      </c>
      <c r="O193" s="609" t="s">
        <v>229</v>
      </c>
      <c r="P193" s="609">
        <v>100</v>
      </c>
      <c r="Q193" s="691" t="s">
        <v>352</v>
      </c>
      <c r="R193" s="692"/>
    </row>
    <row r="194" spans="2:18" ht="32.25" customHeight="1">
      <c r="B194" s="654"/>
      <c r="C194" s="654"/>
      <c r="D194" s="648"/>
      <c r="E194" s="648"/>
      <c r="F194" s="207" t="s">
        <v>244</v>
      </c>
      <c r="G194" s="207" t="s">
        <v>241</v>
      </c>
      <c r="H194" s="207" t="s">
        <v>276</v>
      </c>
      <c r="I194" s="207" t="s">
        <v>319</v>
      </c>
      <c r="J194" s="207" t="s">
        <v>269</v>
      </c>
      <c r="K194" s="167">
        <f>31560.4+628.8</f>
        <v>32189.2</v>
      </c>
      <c r="L194" s="635"/>
      <c r="M194" s="184"/>
      <c r="N194" s="647"/>
      <c r="O194" s="647"/>
      <c r="P194" s="647"/>
      <c r="Q194" s="671"/>
      <c r="R194" s="672"/>
    </row>
    <row r="195" spans="2:18" ht="47.25" customHeight="1">
      <c r="B195" s="654"/>
      <c r="C195" s="654"/>
      <c r="D195" s="648"/>
      <c r="E195" s="648"/>
      <c r="F195" s="207" t="s">
        <v>244</v>
      </c>
      <c r="G195" s="207" t="s">
        <v>241</v>
      </c>
      <c r="H195" s="207" t="s">
        <v>276</v>
      </c>
      <c r="I195" s="207" t="s">
        <v>319</v>
      </c>
      <c r="J195" s="207" t="s">
        <v>256</v>
      </c>
      <c r="K195" s="167">
        <f>1991.5+20483.2+2670.1</f>
        <v>25144.8</v>
      </c>
      <c r="L195" s="635"/>
      <c r="M195" s="184"/>
      <c r="N195" s="647"/>
      <c r="O195" s="647"/>
      <c r="P195" s="647"/>
      <c r="Q195" s="671"/>
      <c r="R195" s="672"/>
    </row>
    <row r="196" spans="2:18" ht="35.25" customHeight="1">
      <c r="B196" s="654"/>
      <c r="C196" s="654"/>
      <c r="D196" s="648"/>
      <c r="E196" s="648"/>
      <c r="F196" s="207" t="s">
        <v>244</v>
      </c>
      <c r="G196" s="207" t="s">
        <v>241</v>
      </c>
      <c r="H196" s="207" t="s">
        <v>276</v>
      </c>
      <c r="I196" s="207" t="s">
        <v>319</v>
      </c>
      <c r="J196" s="207" t="s">
        <v>240</v>
      </c>
      <c r="K196" s="167">
        <v>23.5</v>
      </c>
      <c r="L196" s="635"/>
      <c r="M196" s="184"/>
      <c r="N196" s="647"/>
      <c r="O196" s="647"/>
      <c r="P196" s="647"/>
      <c r="Q196" s="671"/>
      <c r="R196" s="672"/>
    </row>
    <row r="197" spans="2:18" ht="35.25" customHeight="1">
      <c r="B197" s="654"/>
      <c r="C197" s="654"/>
      <c r="D197" s="648"/>
      <c r="E197" s="648"/>
      <c r="F197" s="207" t="s">
        <v>244</v>
      </c>
      <c r="G197" s="207" t="s">
        <v>241</v>
      </c>
      <c r="H197" s="207" t="s">
        <v>276</v>
      </c>
      <c r="I197" s="207" t="s">
        <v>319</v>
      </c>
      <c r="J197" s="207" t="s">
        <v>238</v>
      </c>
      <c r="K197" s="167">
        <f>518.2+302+146.1+456</f>
        <v>1422.3000000000002</v>
      </c>
      <c r="L197" s="635"/>
      <c r="M197" s="184"/>
      <c r="N197" s="647"/>
      <c r="O197" s="647"/>
      <c r="P197" s="647"/>
      <c r="Q197" s="671"/>
      <c r="R197" s="672"/>
    </row>
    <row r="198" spans="2:18" ht="41.25" customHeight="1">
      <c r="B198" s="654"/>
      <c r="C198" s="654"/>
      <c r="D198" s="648"/>
      <c r="E198" s="648"/>
      <c r="F198" s="207" t="s">
        <v>244</v>
      </c>
      <c r="G198" s="207" t="s">
        <v>241</v>
      </c>
      <c r="H198" s="207" t="s">
        <v>267</v>
      </c>
      <c r="I198" s="207" t="s">
        <v>319</v>
      </c>
      <c r="J198" s="207" t="s">
        <v>256</v>
      </c>
      <c r="K198" s="167">
        <f>22451.2+1058.9</f>
        <v>23510.100000000002</v>
      </c>
      <c r="L198" s="635"/>
      <c r="M198" s="184"/>
      <c r="N198" s="647"/>
      <c r="O198" s="647"/>
      <c r="P198" s="647"/>
      <c r="Q198" s="671"/>
      <c r="R198" s="672"/>
    </row>
    <row r="199" spans="2:20" ht="44.25" customHeight="1">
      <c r="B199" s="654"/>
      <c r="C199" s="654"/>
      <c r="D199" s="648"/>
      <c r="E199" s="648"/>
      <c r="F199" s="207" t="s">
        <v>244</v>
      </c>
      <c r="G199" s="207" t="s">
        <v>241</v>
      </c>
      <c r="H199" s="207" t="s">
        <v>267</v>
      </c>
      <c r="I199" s="207" t="s">
        <v>319</v>
      </c>
      <c r="J199" s="207" t="s">
        <v>238</v>
      </c>
      <c r="K199" s="167">
        <f>825.4+100</f>
        <v>925.4</v>
      </c>
      <c r="L199" s="635"/>
      <c r="M199" s="184"/>
      <c r="N199" s="647"/>
      <c r="O199" s="647"/>
      <c r="P199" s="647"/>
      <c r="Q199" s="671"/>
      <c r="R199" s="672"/>
      <c r="S199" s="142"/>
      <c r="T199" s="472"/>
    </row>
    <row r="200" spans="2:19" ht="53.25" customHeight="1">
      <c r="B200" s="654"/>
      <c r="C200" s="654"/>
      <c r="D200" s="648"/>
      <c r="E200" s="648"/>
      <c r="F200" s="154" t="s">
        <v>244</v>
      </c>
      <c r="G200" s="154" t="s">
        <v>241</v>
      </c>
      <c r="H200" s="154" t="s">
        <v>276</v>
      </c>
      <c r="I200" s="154" t="s">
        <v>320</v>
      </c>
      <c r="J200" s="126">
        <v>200</v>
      </c>
      <c r="K200" s="167">
        <f>1193.4+92.6</f>
        <v>1286</v>
      </c>
      <c r="L200" s="635"/>
      <c r="M200" s="184"/>
      <c r="N200" s="647"/>
      <c r="O200" s="647"/>
      <c r="P200" s="647"/>
      <c r="Q200" s="671"/>
      <c r="R200" s="672"/>
      <c r="S200" s="142"/>
    </row>
    <row r="201" spans="2:18" ht="51.75" customHeight="1">
      <c r="B201" s="654"/>
      <c r="C201" s="655"/>
      <c r="D201" s="627"/>
      <c r="E201" s="627"/>
      <c r="F201" s="207" t="s">
        <v>244</v>
      </c>
      <c r="G201" s="207" t="s">
        <v>241</v>
      </c>
      <c r="H201" s="207" t="s">
        <v>267</v>
      </c>
      <c r="I201" s="207" t="s">
        <v>320</v>
      </c>
      <c r="J201" s="207" t="s">
        <v>256</v>
      </c>
      <c r="K201" s="167">
        <f>850+49.1</f>
        <v>899.1</v>
      </c>
      <c r="L201" s="636"/>
      <c r="M201" s="184"/>
      <c r="N201" s="610"/>
      <c r="O201" s="610"/>
      <c r="P201" s="610"/>
      <c r="Q201" s="673"/>
      <c r="R201" s="674"/>
    </row>
    <row r="202" spans="2:18" ht="130.5" customHeight="1">
      <c r="B202" s="548"/>
      <c r="C202" s="168" t="s">
        <v>440</v>
      </c>
      <c r="D202" s="213" t="s">
        <v>569</v>
      </c>
      <c r="E202" s="213" t="s">
        <v>352</v>
      </c>
      <c r="F202" s="126" t="s">
        <v>352</v>
      </c>
      <c r="G202" s="126" t="s">
        <v>352</v>
      </c>
      <c r="H202" s="126" t="s">
        <v>352</v>
      </c>
      <c r="I202" s="126" t="s">
        <v>352</v>
      </c>
      <c r="J202" s="126" t="s">
        <v>352</v>
      </c>
      <c r="K202" s="125" t="s">
        <v>352</v>
      </c>
      <c r="L202" s="683" t="s">
        <v>366</v>
      </c>
      <c r="M202" s="184"/>
      <c r="N202" s="605" t="s">
        <v>352</v>
      </c>
      <c r="O202" s="605"/>
      <c r="P202" s="605"/>
      <c r="Q202" s="611" t="s">
        <v>206</v>
      </c>
      <c r="R202" s="611"/>
    </row>
    <row r="203" spans="2:18" ht="125.25" customHeight="1">
      <c r="B203" s="548"/>
      <c r="C203" s="168" t="s">
        <v>440</v>
      </c>
      <c r="D203" s="213" t="s">
        <v>361</v>
      </c>
      <c r="E203" s="213" t="s">
        <v>352</v>
      </c>
      <c r="F203" s="126" t="s">
        <v>352</v>
      </c>
      <c r="G203" s="126" t="s">
        <v>352</v>
      </c>
      <c r="H203" s="126" t="s">
        <v>352</v>
      </c>
      <c r="I203" s="126" t="s">
        <v>352</v>
      </c>
      <c r="J203" s="126" t="s">
        <v>352</v>
      </c>
      <c r="K203" s="125" t="s">
        <v>352</v>
      </c>
      <c r="L203" s="635"/>
      <c r="M203" s="184"/>
      <c r="N203" s="605"/>
      <c r="O203" s="605"/>
      <c r="P203" s="605"/>
      <c r="Q203" s="611" t="s">
        <v>206</v>
      </c>
      <c r="R203" s="611"/>
    </row>
    <row r="204" spans="2:18" ht="134.25" customHeight="1">
      <c r="B204" s="548"/>
      <c r="C204" s="168" t="s">
        <v>440</v>
      </c>
      <c r="D204" s="213" t="s">
        <v>571</v>
      </c>
      <c r="E204" s="213" t="s">
        <v>352</v>
      </c>
      <c r="F204" s="126" t="s">
        <v>352</v>
      </c>
      <c r="G204" s="126" t="s">
        <v>352</v>
      </c>
      <c r="H204" s="126" t="s">
        <v>352</v>
      </c>
      <c r="I204" s="126" t="s">
        <v>352</v>
      </c>
      <c r="J204" s="126" t="s">
        <v>352</v>
      </c>
      <c r="K204" s="125" t="s">
        <v>352</v>
      </c>
      <c r="L204" s="635"/>
      <c r="M204" s="184"/>
      <c r="N204" s="605"/>
      <c r="O204" s="605"/>
      <c r="P204" s="605"/>
      <c r="Q204" s="195" t="s">
        <v>282</v>
      </c>
      <c r="R204" s="195" t="s">
        <v>283</v>
      </c>
    </row>
    <row r="205" spans="2:18" ht="292.5" customHeight="1">
      <c r="B205" s="549"/>
      <c r="C205" s="168" t="s">
        <v>440</v>
      </c>
      <c r="D205" s="213" t="s">
        <v>570</v>
      </c>
      <c r="E205" s="213" t="s">
        <v>352</v>
      </c>
      <c r="F205" s="126" t="s">
        <v>352</v>
      </c>
      <c r="G205" s="126" t="s">
        <v>352</v>
      </c>
      <c r="H205" s="126" t="s">
        <v>352</v>
      </c>
      <c r="I205" s="126" t="s">
        <v>352</v>
      </c>
      <c r="J205" s="126" t="s">
        <v>352</v>
      </c>
      <c r="K205" s="125" t="s">
        <v>352</v>
      </c>
      <c r="L205" s="214"/>
      <c r="M205" s="184"/>
      <c r="N205" s="605" t="s">
        <v>204</v>
      </c>
      <c r="O205" s="605"/>
      <c r="P205" s="605"/>
      <c r="Q205" s="184"/>
      <c r="R205" s="184" t="s">
        <v>288</v>
      </c>
    </row>
    <row r="206" spans="2:18" ht="93" customHeight="1">
      <c r="B206" s="653" t="s">
        <v>573</v>
      </c>
      <c r="C206" s="653" t="s">
        <v>435</v>
      </c>
      <c r="D206" s="721" t="s">
        <v>572</v>
      </c>
      <c r="E206" s="721" t="s">
        <v>290</v>
      </c>
      <c r="F206" s="126" t="s">
        <v>352</v>
      </c>
      <c r="G206" s="126" t="s">
        <v>352</v>
      </c>
      <c r="H206" s="126" t="s">
        <v>352</v>
      </c>
      <c r="I206" s="126" t="s">
        <v>352</v>
      </c>
      <c r="J206" s="126" t="s">
        <v>352</v>
      </c>
      <c r="K206" s="182">
        <f>K207+K208</f>
        <v>1257.6</v>
      </c>
      <c r="L206" s="214"/>
      <c r="M206" s="184"/>
      <c r="N206" s="609" t="s">
        <v>321</v>
      </c>
      <c r="O206" s="615" t="s">
        <v>229</v>
      </c>
      <c r="P206" s="615">
        <v>20.45</v>
      </c>
      <c r="Q206" s="691" t="s">
        <v>352</v>
      </c>
      <c r="R206" s="692"/>
    </row>
    <row r="207" spans="2:18" ht="90.75" customHeight="1">
      <c r="B207" s="654"/>
      <c r="C207" s="654"/>
      <c r="D207" s="721"/>
      <c r="E207" s="721"/>
      <c r="F207" s="210" t="s">
        <v>244</v>
      </c>
      <c r="G207" s="210" t="s">
        <v>241</v>
      </c>
      <c r="H207" s="210">
        <v>12</v>
      </c>
      <c r="I207" s="125" t="s">
        <v>332</v>
      </c>
      <c r="J207" s="210" t="s">
        <v>256</v>
      </c>
      <c r="K207" s="182">
        <f>754+361.3</f>
        <v>1115.3</v>
      </c>
      <c r="L207" s="214"/>
      <c r="M207" s="184"/>
      <c r="N207" s="647"/>
      <c r="O207" s="616"/>
      <c r="P207" s="616"/>
      <c r="Q207" s="671"/>
      <c r="R207" s="672"/>
    </row>
    <row r="208" spans="2:18" ht="78" customHeight="1">
      <c r="B208" s="654"/>
      <c r="C208" s="655"/>
      <c r="D208" s="721"/>
      <c r="E208" s="721"/>
      <c r="F208" s="210" t="s">
        <v>244</v>
      </c>
      <c r="G208" s="210" t="s">
        <v>241</v>
      </c>
      <c r="H208" s="210">
        <v>12</v>
      </c>
      <c r="I208" s="125" t="s">
        <v>332</v>
      </c>
      <c r="J208" s="210" t="s">
        <v>238</v>
      </c>
      <c r="K208" s="182">
        <f>115+27.3</f>
        <v>142.3</v>
      </c>
      <c r="L208" s="214"/>
      <c r="M208" s="184"/>
      <c r="N208" s="610"/>
      <c r="O208" s="617"/>
      <c r="P208" s="617"/>
      <c r="Q208" s="673"/>
      <c r="R208" s="674"/>
    </row>
    <row r="209" spans="2:18" ht="115.5" customHeight="1">
      <c r="B209" s="549"/>
      <c r="C209" s="327" t="s">
        <v>440</v>
      </c>
      <c r="D209" s="213" t="s">
        <v>574</v>
      </c>
      <c r="E209" s="213" t="s">
        <v>352</v>
      </c>
      <c r="F209" s="126" t="s">
        <v>352</v>
      </c>
      <c r="G209" s="126" t="s">
        <v>352</v>
      </c>
      <c r="H209" s="126" t="s">
        <v>352</v>
      </c>
      <c r="I209" s="126" t="s">
        <v>352</v>
      </c>
      <c r="J209" s="126" t="s">
        <v>352</v>
      </c>
      <c r="K209" s="125" t="s">
        <v>352</v>
      </c>
      <c r="L209" s="206"/>
      <c r="M209" s="184"/>
      <c r="N209" s="605" t="s">
        <v>352</v>
      </c>
      <c r="O209" s="605"/>
      <c r="P209" s="605"/>
      <c r="Q209" s="611" t="s">
        <v>206</v>
      </c>
      <c r="R209" s="611"/>
    </row>
    <row r="210" spans="2:18" ht="51" customHeight="1">
      <c r="B210" s="628" t="s">
        <v>215</v>
      </c>
      <c r="C210" s="628" t="s">
        <v>431</v>
      </c>
      <c r="D210" s="649" t="s">
        <v>575</v>
      </c>
      <c r="E210" s="213" t="s">
        <v>292</v>
      </c>
      <c r="F210" s="126" t="s">
        <v>352</v>
      </c>
      <c r="G210" s="126" t="s">
        <v>352</v>
      </c>
      <c r="H210" s="126" t="s">
        <v>352</v>
      </c>
      <c r="I210" s="126" t="s">
        <v>352</v>
      </c>
      <c r="J210" s="126" t="s">
        <v>352</v>
      </c>
      <c r="K210" s="163">
        <f>K211+K212</f>
        <v>9756.7</v>
      </c>
      <c r="L210" s="669" t="s">
        <v>27</v>
      </c>
      <c r="M210" s="184"/>
      <c r="N210" s="232"/>
      <c r="O210" s="233"/>
      <c r="P210" s="233"/>
      <c r="Q210" s="233"/>
      <c r="R210" s="234"/>
    </row>
    <row r="211" spans="2:18" ht="108" customHeight="1">
      <c r="B211" s="629"/>
      <c r="C211" s="629"/>
      <c r="D211" s="650"/>
      <c r="E211" s="213" t="s">
        <v>290</v>
      </c>
      <c r="F211" s="126" t="s">
        <v>352</v>
      </c>
      <c r="G211" s="126" t="s">
        <v>352</v>
      </c>
      <c r="H211" s="126" t="s">
        <v>352</v>
      </c>
      <c r="I211" s="126" t="s">
        <v>352</v>
      </c>
      <c r="J211" s="126" t="s">
        <v>352</v>
      </c>
      <c r="K211" s="163">
        <f>K216</f>
        <v>9600</v>
      </c>
      <c r="L211" s="670"/>
      <c r="M211" s="224"/>
      <c r="N211" s="235"/>
      <c r="O211" s="236"/>
      <c r="P211" s="236" t="s">
        <v>204</v>
      </c>
      <c r="Q211" s="236"/>
      <c r="R211" s="237"/>
    </row>
    <row r="212" spans="2:18" ht="75.75" customHeight="1">
      <c r="B212" s="630"/>
      <c r="C212" s="630"/>
      <c r="D212" s="651"/>
      <c r="E212" s="213" t="s">
        <v>291</v>
      </c>
      <c r="F212" s="126" t="s">
        <v>352</v>
      </c>
      <c r="G212" s="126" t="s">
        <v>352</v>
      </c>
      <c r="H212" s="126" t="s">
        <v>352</v>
      </c>
      <c r="I212" s="126" t="s">
        <v>352</v>
      </c>
      <c r="J212" s="126" t="s">
        <v>352</v>
      </c>
      <c r="K212" s="163">
        <f>K217</f>
        <v>156.7</v>
      </c>
      <c r="L212" s="670"/>
      <c r="M212" s="224"/>
      <c r="N212" s="269"/>
      <c r="O212" s="270"/>
      <c r="P212" s="270"/>
      <c r="Q212" s="270"/>
      <c r="R212" s="271"/>
    </row>
    <row r="213" spans="2:18" ht="41.25" customHeight="1">
      <c r="B213" s="653" t="s">
        <v>577</v>
      </c>
      <c r="C213" s="653" t="s">
        <v>430</v>
      </c>
      <c r="D213" s="804" t="s">
        <v>578</v>
      </c>
      <c r="E213" s="213" t="s">
        <v>292</v>
      </c>
      <c r="F213" s="432"/>
      <c r="G213" s="432"/>
      <c r="H213" s="432"/>
      <c r="I213" s="432"/>
      <c r="J213" s="432"/>
      <c r="K213" s="163">
        <f>K214+K215</f>
        <v>9756.7</v>
      </c>
      <c r="L213" s="442"/>
      <c r="M213" s="224"/>
      <c r="N213" s="684" t="s">
        <v>367</v>
      </c>
      <c r="O213" s="605" t="s">
        <v>229</v>
      </c>
      <c r="P213" s="605">
        <v>100</v>
      </c>
      <c r="Q213" s="551"/>
      <c r="R213" s="552"/>
    </row>
    <row r="214" spans="2:18" ht="134.25" customHeight="1">
      <c r="B214" s="654"/>
      <c r="C214" s="654"/>
      <c r="D214" s="812"/>
      <c r="E214" s="487" t="s">
        <v>290</v>
      </c>
      <c r="F214" s="432" t="s">
        <v>352</v>
      </c>
      <c r="G214" s="432" t="s">
        <v>352</v>
      </c>
      <c r="H214" s="432" t="s">
        <v>352</v>
      </c>
      <c r="I214" s="432" t="s">
        <v>352</v>
      </c>
      <c r="J214" s="432" t="s">
        <v>352</v>
      </c>
      <c r="K214" s="526">
        <f>K216</f>
        <v>9600</v>
      </c>
      <c r="L214" s="696" t="s">
        <v>27</v>
      </c>
      <c r="M214" s="184"/>
      <c r="N214" s="684"/>
      <c r="O214" s="605"/>
      <c r="P214" s="605"/>
      <c r="Q214" s="275" t="s">
        <v>352</v>
      </c>
      <c r="R214" s="553"/>
    </row>
    <row r="215" spans="2:18" ht="108" customHeight="1">
      <c r="B215" s="655"/>
      <c r="C215" s="655"/>
      <c r="D215" s="805"/>
      <c r="E215" s="487" t="s">
        <v>291</v>
      </c>
      <c r="F215" s="432" t="s">
        <v>352</v>
      </c>
      <c r="G215" s="432" t="s">
        <v>352</v>
      </c>
      <c r="H215" s="432" t="s">
        <v>352</v>
      </c>
      <c r="I215" s="432" t="s">
        <v>352</v>
      </c>
      <c r="J215" s="432" t="s">
        <v>352</v>
      </c>
      <c r="K215" s="526">
        <f>K217</f>
        <v>156.7</v>
      </c>
      <c r="L215" s="697"/>
      <c r="M215" s="443"/>
      <c r="N215" s="684"/>
      <c r="O215" s="605"/>
      <c r="P215" s="605"/>
      <c r="Q215" s="550"/>
      <c r="R215" s="276"/>
    </row>
    <row r="216" spans="2:18" ht="96" customHeight="1">
      <c r="B216" s="653" t="s">
        <v>580</v>
      </c>
      <c r="C216" s="653" t="s">
        <v>435</v>
      </c>
      <c r="D216" s="626" t="s">
        <v>579</v>
      </c>
      <c r="E216" s="213" t="s">
        <v>290</v>
      </c>
      <c r="F216" s="273">
        <v>907</v>
      </c>
      <c r="G216" s="274" t="s">
        <v>241</v>
      </c>
      <c r="H216" s="274" t="s">
        <v>267</v>
      </c>
      <c r="I216" s="125" t="s">
        <v>335</v>
      </c>
      <c r="J216" s="274" t="s">
        <v>245</v>
      </c>
      <c r="K216" s="182">
        <v>9600</v>
      </c>
      <c r="L216" s="683" t="s">
        <v>27</v>
      </c>
      <c r="M216" s="184"/>
      <c r="N216" s="609" t="s">
        <v>365</v>
      </c>
      <c r="O216" s="615" t="s">
        <v>232</v>
      </c>
      <c r="P216" s="615">
        <v>9</v>
      </c>
      <c r="Q216" s="275"/>
      <c r="R216" s="276"/>
    </row>
    <row r="217" spans="2:21" ht="119.25" customHeight="1">
      <c r="B217" s="654"/>
      <c r="C217" s="655"/>
      <c r="D217" s="627"/>
      <c r="E217" s="213" t="s">
        <v>291</v>
      </c>
      <c r="F217" s="126" t="s">
        <v>352</v>
      </c>
      <c r="G217" s="126" t="s">
        <v>352</v>
      </c>
      <c r="H217" s="126" t="s">
        <v>352</v>
      </c>
      <c r="I217" s="126" t="s">
        <v>352</v>
      </c>
      <c r="J217" s="126" t="s">
        <v>352</v>
      </c>
      <c r="K217" s="182">
        <v>156.7</v>
      </c>
      <c r="L217" s="635"/>
      <c r="M217" s="184"/>
      <c r="N217" s="610"/>
      <c r="O217" s="617"/>
      <c r="P217" s="617"/>
      <c r="Q217" s="277"/>
      <c r="R217" s="278"/>
      <c r="U217" s="223"/>
    </row>
    <row r="218" spans="2:18" ht="82.5" customHeight="1">
      <c r="B218" s="548"/>
      <c r="C218" s="327" t="s">
        <v>440</v>
      </c>
      <c r="D218" s="213" t="s">
        <v>581</v>
      </c>
      <c r="E218" s="434" t="s">
        <v>352</v>
      </c>
      <c r="F218" s="155" t="s">
        <v>352</v>
      </c>
      <c r="G218" s="155" t="s">
        <v>352</v>
      </c>
      <c r="H218" s="155" t="s">
        <v>352</v>
      </c>
      <c r="I218" s="155" t="s">
        <v>352</v>
      </c>
      <c r="J218" s="126" t="s">
        <v>352</v>
      </c>
      <c r="K218" s="125" t="s">
        <v>352</v>
      </c>
      <c r="L218" s="635"/>
      <c r="M218" s="184"/>
      <c r="N218" s="638" t="s">
        <v>204</v>
      </c>
      <c r="O218" s="639"/>
      <c r="P218" s="640"/>
      <c r="Q218" s="467" t="s">
        <v>312</v>
      </c>
      <c r="R218" s="184"/>
    </row>
    <row r="219" spans="2:18" ht="82.5" customHeight="1">
      <c r="B219" s="549"/>
      <c r="C219" s="327" t="s">
        <v>440</v>
      </c>
      <c r="D219" s="213" t="s">
        <v>582</v>
      </c>
      <c r="E219" s="434" t="s">
        <v>352</v>
      </c>
      <c r="F219" s="155" t="s">
        <v>352</v>
      </c>
      <c r="G219" s="155" t="s">
        <v>352</v>
      </c>
      <c r="H219" s="155" t="s">
        <v>352</v>
      </c>
      <c r="I219" s="155" t="s">
        <v>352</v>
      </c>
      <c r="J219" s="126" t="s">
        <v>352</v>
      </c>
      <c r="K219" s="125" t="s">
        <v>352</v>
      </c>
      <c r="L219" s="636"/>
      <c r="M219" s="184"/>
      <c r="N219" s="685"/>
      <c r="O219" s="686"/>
      <c r="P219" s="687"/>
      <c r="Q219" s="467" t="s">
        <v>312</v>
      </c>
      <c r="R219" s="184"/>
    </row>
    <row r="220" spans="2:18" ht="214.5" customHeight="1">
      <c r="B220" s="281" t="s">
        <v>576</v>
      </c>
      <c r="C220" s="554" t="s">
        <v>584</v>
      </c>
      <c r="D220" s="555" t="s">
        <v>583</v>
      </c>
      <c r="E220" s="478" t="s">
        <v>290</v>
      </c>
      <c r="F220" s="451" t="s">
        <v>204</v>
      </c>
      <c r="G220" s="451" t="s">
        <v>204</v>
      </c>
      <c r="H220" s="451" t="s">
        <v>204</v>
      </c>
      <c r="I220" s="451" t="s">
        <v>204</v>
      </c>
      <c r="J220" s="451" t="s">
        <v>204</v>
      </c>
      <c r="K220" s="279">
        <f>K221+K236+K246</f>
        <v>54488.6</v>
      </c>
      <c r="L220" s="242" t="s">
        <v>27</v>
      </c>
      <c r="M220" s="280"/>
      <c r="N220" s="606"/>
      <c r="O220" s="607"/>
      <c r="P220" s="607"/>
      <c r="Q220" s="607"/>
      <c r="R220" s="608"/>
    </row>
    <row r="221" spans="2:18" ht="191.25" customHeight="1">
      <c r="B221" s="281" t="s">
        <v>588</v>
      </c>
      <c r="C221" s="503" t="s">
        <v>431</v>
      </c>
      <c r="D221" s="480" t="s">
        <v>590</v>
      </c>
      <c r="E221" s="480" t="s">
        <v>290</v>
      </c>
      <c r="F221" s="155" t="s">
        <v>352</v>
      </c>
      <c r="G221" s="155" t="s">
        <v>352</v>
      </c>
      <c r="H221" s="155" t="s">
        <v>352</v>
      </c>
      <c r="I221" s="155" t="s">
        <v>352</v>
      </c>
      <c r="J221" s="155" t="s">
        <v>352</v>
      </c>
      <c r="K221" s="161">
        <f>K223+K225+K232+K229</f>
        <v>37176.5</v>
      </c>
      <c r="L221" s="701" t="s">
        <v>27</v>
      </c>
      <c r="M221" s="280"/>
      <c r="N221" s="282"/>
      <c r="O221" s="283"/>
      <c r="P221" s="545" t="s">
        <v>352</v>
      </c>
      <c r="Q221" s="556"/>
      <c r="R221" s="272"/>
    </row>
    <row r="222" spans="2:18" ht="141" customHeight="1">
      <c r="B222" s="559" t="s">
        <v>589</v>
      </c>
      <c r="C222" s="558" t="s">
        <v>528</v>
      </c>
      <c r="D222" s="546" t="s">
        <v>585</v>
      </c>
      <c r="E222" s="546" t="s">
        <v>290</v>
      </c>
      <c r="F222" s="434" t="s">
        <v>352</v>
      </c>
      <c r="G222" s="434" t="s">
        <v>352</v>
      </c>
      <c r="H222" s="434" t="s">
        <v>352</v>
      </c>
      <c r="I222" s="434" t="s">
        <v>352</v>
      </c>
      <c r="J222" s="434" t="s">
        <v>352</v>
      </c>
      <c r="K222" s="568">
        <f>K223+K225+K229</f>
        <v>37048.5</v>
      </c>
      <c r="L222" s="702"/>
      <c r="M222" s="280"/>
      <c r="N222" s="284"/>
      <c r="O222" s="285"/>
      <c r="P222" s="557"/>
      <c r="Q222" s="557"/>
      <c r="R222" s="276"/>
    </row>
    <row r="223" spans="2:18" ht="153.75" customHeight="1">
      <c r="B223" s="560" t="s">
        <v>591</v>
      </c>
      <c r="C223" s="327" t="s">
        <v>587</v>
      </c>
      <c r="D223" s="168" t="s">
        <v>586</v>
      </c>
      <c r="E223" s="168" t="s">
        <v>290</v>
      </c>
      <c r="F223" s="126">
        <v>907</v>
      </c>
      <c r="G223" s="154" t="s">
        <v>241</v>
      </c>
      <c r="H223" s="154" t="s">
        <v>267</v>
      </c>
      <c r="I223" s="154" t="s">
        <v>270</v>
      </c>
      <c r="J223" s="154" t="s">
        <v>269</v>
      </c>
      <c r="K223" s="421">
        <v>31166.9</v>
      </c>
      <c r="L223" s="623" t="s">
        <v>27</v>
      </c>
      <c r="M223" s="280"/>
      <c r="N223" s="175" t="s">
        <v>328</v>
      </c>
      <c r="O223" s="175" t="s">
        <v>305</v>
      </c>
      <c r="P223" s="176">
        <v>1</v>
      </c>
      <c r="Q223" s="277"/>
      <c r="R223" s="278"/>
    </row>
    <row r="224" spans="2:18" ht="86.25" customHeight="1">
      <c r="B224" s="561"/>
      <c r="C224" s="168" t="s">
        <v>440</v>
      </c>
      <c r="D224" s="168" t="s">
        <v>592</v>
      </c>
      <c r="E224" s="432" t="s">
        <v>352</v>
      </c>
      <c r="F224" s="155" t="s">
        <v>352</v>
      </c>
      <c r="G224" s="155" t="s">
        <v>352</v>
      </c>
      <c r="H224" s="155" t="s">
        <v>352</v>
      </c>
      <c r="I224" s="155" t="s">
        <v>352</v>
      </c>
      <c r="J224" s="155" t="s">
        <v>352</v>
      </c>
      <c r="K224" s="286" t="s">
        <v>204</v>
      </c>
      <c r="L224" s="652"/>
      <c r="M224" s="280"/>
      <c r="N224" s="606" t="s">
        <v>352</v>
      </c>
      <c r="O224" s="607"/>
      <c r="P224" s="607"/>
      <c r="Q224" s="605" t="s">
        <v>206</v>
      </c>
      <c r="R224" s="605"/>
    </row>
    <row r="225" spans="2:20" ht="56.25" customHeight="1">
      <c r="B225" s="653" t="s">
        <v>594</v>
      </c>
      <c r="C225" s="500"/>
      <c r="D225" s="656" t="s">
        <v>593</v>
      </c>
      <c r="E225" s="656" t="s">
        <v>290</v>
      </c>
      <c r="F225" s="126">
        <v>907</v>
      </c>
      <c r="G225" s="154" t="s">
        <v>241</v>
      </c>
      <c r="H225" s="154" t="s">
        <v>267</v>
      </c>
      <c r="I225" s="154" t="s">
        <v>268</v>
      </c>
      <c r="J225" s="155" t="s">
        <v>352</v>
      </c>
      <c r="K225" s="230">
        <f>K226+K227</f>
        <v>5761.6</v>
      </c>
      <c r="L225" s="652"/>
      <c r="M225" s="280"/>
      <c r="N225" s="609" t="s">
        <v>315</v>
      </c>
      <c r="O225" s="684" t="s">
        <v>271</v>
      </c>
      <c r="P225" s="605">
        <v>1</v>
      </c>
      <c r="Q225" s="169" t="s">
        <v>352</v>
      </c>
      <c r="R225" s="287"/>
      <c r="T225" s="142"/>
    </row>
    <row r="226" spans="2:18" ht="74.25" customHeight="1">
      <c r="B226" s="654"/>
      <c r="C226" s="501" t="s">
        <v>435</v>
      </c>
      <c r="D226" s="657"/>
      <c r="E226" s="657"/>
      <c r="F226" s="126">
        <v>907</v>
      </c>
      <c r="G226" s="154" t="s">
        <v>241</v>
      </c>
      <c r="H226" s="154" t="s">
        <v>267</v>
      </c>
      <c r="I226" s="154" t="s">
        <v>323</v>
      </c>
      <c r="J226" s="154" t="s">
        <v>269</v>
      </c>
      <c r="K226" s="167">
        <v>1570</v>
      </c>
      <c r="L226" s="652"/>
      <c r="M226" s="288"/>
      <c r="N226" s="647"/>
      <c r="O226" s="684"/>
      <c r="P226" s="605"/>
      <c r="Q226" s="289"/>
      <c r="R226" s="290"/>
    </row>
    <row r="227" spans="2:18" ht="42.75" customHeight="1">
      <c r="B227" s="654"/>
      <c r="C227" s="501"/>
      <c r="D227" s="657"/>
      <c r="E227" s="657"/>
      <c r="F227" s="126">
        <v>907</v>
      </c>
      <c r="G227" s="154" t="s">
        <v>241</v>
      </c>
      <c r="H227" s="154" t="s">
        <v>267</v>
      </c>
      <c r="I227" s="154" t="s">
        <v>323</v>
      </c>
      <c r="J227" s="154" t="s">
        <v>256</v>
      </c>
      <c r="K227" s="167">
        <f>4311.6-120</f>
        <v>4191.6</v>
      </c>
      <c r="L227" s="652"/>
      <c r="M227" s="288"/>
      <c r="N227" s="647"/>
      <c r="O227" s="684"/>
      <c r="P227" s="605"/>
      <c r="Q227" s="291"/>
      <c r="R227" s="292"/>
    </row>
    <row r="228" spans="2:18" ht="106.5" customHeight="1">
      <c r="B228" s="549"/>
      <c r="C228" s="168" t="s">
        <v>440</v>
      </c>
      <c r="D228" s="168" t="s">
        <v>458</v>
      </c>
      <c r="E228" s="432" t="s">
        <v>352</v>
      </c>
      <c r="F228" s="155" t="s">
        <v>352</v>
      </c>
      <c r="G228" s="155" t="s">
        <v>352</v>
      </c>
      <c r="H228" s="155" t="s">
        <v>352</v>
      </c>
      <c r="I228" s="155" t="s">
        <v>352</v>
      </c>
      <c r="J228" s="155" t="s">
        <v>352</v>
      </c>
      <c r="K228" s="286" t="s">
        <v>352</v>
      </c>
      <c r="L228" s="624"/>
      <c r="M228" s="288"/>
      <c r="N228" s="294" t="s">
        <v>352</v>
      </c>
      <c r="O228" s="295"/>
      <c r="P228" s="296"/>
      <c r="Q228" s="607" t="s">
        <v>206</v>
      </c>
      <c r="R228" s="608"/>
    </row>
    <row r="229" spans="2:18" ht="161.25" customHeight="1">
      <c r="B229" s="453" t="s">
        <v>596</v>
      </c>
      <c r="C229" s="327" t="s">
        <v>435</v>
      </c>
      <c r="D229" s="168" t="s">
        <v>595</v>
      </c>
      <c r="E229" s="168" t="s">
        <v>290</v>
      </c>
      <c r="F229" s="332" t="s">
        <v>244</v>
      </c>
      <c r="G229" s="332" t="s">
        <v>241</v>
      </c>
      <c r="H229" s="332">
        <v>12</v>
      </c>
      <c r="I229" s="333" t="s">
        <v>397</v>
      </c>
      <c r="J229" s="332" t="s">
        <v>256</v>
      </c>
      <c r="K229" s="230">
        <v>120</v>
      </c>
      <c r="L229" s="623" t="s">
        <v>27</v>
      </c>
      <c r="M229" s="288"/>
      <c r="N229" s="586" t="s">
        <v>631</v>
      </c>
      <c r="O229" s="586" t="s">
        <v>632</v>
      </c>
      <c r="P229" s="577">
        <v>1</v>
      </c>
      <c r="Q229" s="295" t="s">
        <v>352</v>
      </c>
      <c r="R229" s="310"/>
    </row>
    <row r="230" spans="2:18" ht="61.5" customHeight="1">
      <c r="B230" s="293"/>
      <c r="C230" s="298" t="s">
        <v>440</v>
      </c>
      <c r="D230" s="590" t="s">
        <v>633</v>
      </c>
      <c r="E230" s="432" t="s">
        <v>352</v>
      </c>
      <c r="F230" s="306" t="s">
        <v>352</v>
      </c>
      <c r="G230" s="306" t="s">
        <v>352</v>
      </c>
      <c r="H230" s="306" t="s">
        <v>352</v>
      </c>
      <c r="I230" s="306" t="s">
        <v>352</v>
      </c>
      <c r="J230" s="306" t="s">
        <v>352</v>
      </c>
      <c r="K230" s="286" t="s">
        <v>352</v>
      </c>
      <c r="L230" s="624"/>
      <c r="M230" s="288"/>
      <c r="N230" s="606" t="s">
        <v>352</v>
      </c>
      <c r="O230" s="607"/>
      <c r="P230" s="608"/>
      <c r="Q230" s="577" t="s">
        <v>309</v>
      </c>
      <c r="R230" s="577" t="s">
        <v>288</v>
      </c>
    </row>
    <row r="231" spans="2:18" ht="133.5" customHeight="1">
      <c r="B231" s="453" t="s">
        <v>598</v>
      </c>
      <c r="C231" s="499" t="s">
        <v>430</v>
      </c>
      <c r="D231" s="195" t="s">
        <v>597</v>
      </c>
      <c r="E231" s="195" t="s">
        <v>290</v>
      </c>
      <c r="F231" s="432" t="s">
        <v>204</v>
      </c>
      <c r="G231" s="432" t="s">
        <v>204</v>
      </c>
      <c r="H231" s="432" t="s">
        <v>204</v>
      </c>
      <c r="I231" s="432" t="s">
        <v>204</v>
      </c>
      <c r="J231" s="432" t="s">
        <v>204</v>
      </c>
      <c r="K231" s="562">
        <f>K232</f>
        <v>128</v>
      </c>
      <c r="L231" s="623" t="s">
        <v>27</v>
      </c>
      <c r="M231" s="288"/>
      <c r="N231" s="176" t="s">
        <v>352</v>
      </c>
      <c r="O231" s="176" t="s">
        <v>352</v>
      </c>
      <c r="P231" s="176" t="s">
        <v>352</v>
      </c>
      <c r="Q231" s="216"/>
      <c r="R231" s="171"/>
    </row>
    <row r="232" spans="2:18" ht="60" customHeight="1">
      <c r="B232" s="653" t="s">
        <v>599</v>
      </c>
      <c r="C232" s="500"/>
      <c r="D232" s="727" t="s">
        <v>600</v>
      </c>
      <c r="E232" s="772" t="s">
        <v>290</v>
      </c>
      <c r="F232" s="432" t="s">
        <v>204</v>
      </c>
      <c r="G232" s="453" t="s">
        <v>204</v>
      </c>
      <c r="H232" s="453" t="s">
        <v>204</v>
      </c>
      <c r="I232" s="453" t="s">
        <v>204</v>
      </c>
      <c r="J232" s="126" t="s">
        <v>204</v>
      </c>
      <c r="K232" s="297">
        <f>K233+K234</f>
        <v>128</v>
      </c>
      <c r="L232" s="652"/>
      <c r="M232" s="288"/>
      <c r="N232" s="609" t="s">
        <v>272</v>
      </c>
      <c r="O232" s="609" t="s">
        <v>257</v>
      </c>
      <c r="P232" s="609">
        <v>7</v>
      </c>
      <c r="Q232" s="289" t="s">
        <v>352</v>
      </c>
      <c r="R232" s="180"/>
    </row>
    <row r="233" spans="2:18" ht="46.5" customHeight="1">
      <c r="B233" s="654"/>
      <c r="C233" s="501" t="s">
        <v>435</v>
      </c>
      <c r="D233" s="727"/>
      <c r="E233" s="773"/>
      <c r="F233" s="126">
        <v>907</v>
      </c>
      <c r="G233" s="154" t="s">
        <v>241</v>
      </c>
      <c r="H233" s="154" t="s">
        <v>267</v>
      </c>
      <c r="I233" s="154" t="s">
        <v>324</v>
      </c>
      <c r="J233" s="154" t="s">
        <v>269</v>
      </c>
      <c r="K233" s="297">
        <f>100-72</f>
        <v>28</v>
      </c>
      <c r="L233" s="652"/>
      <c r="M233" s="288"/>
      <c r="N233" s="647"/>
      <c r="O233" s="647"/>
      <c r="P233" s="647"/>
      <c r="Q233" s="178"/>
      <c r="R233" s="180"/>
    </row>
    <row r="234" spans="2:18" ht="61.5" customHeight="1">
      <c r="B234" s="654"/>
      <c r="C234" s="502"/>
      <c r="D234" s="727"/>
      <c r="E234" s="774"/>
      <c r="F234" s="126">
        <v>907</v>
      </c>
      <c r="G234" s="154" t="s">
        <v>241</v>
      </c>
      <c r="H234" s="154" t="s">
        <v>267</v>
      </c>
      <c r="I234" s="154" t="s">
        <v>324</v>
      </c>
      <c r="J234" s="154" t="s">
        <v>256</v>
      </c>
      <c r="K234" s="297">
        <v>100</v>
      </c>
      <c r="L234" s="652"/>
      <c r="M234" s="288"/>
      <c r="N234" s="610"/>
      <c r="O234" s="610"/>
      <c r="P234" s="610"/>
      <c r="Q234" s="172"/>
      <c r="R234" s="174"/>
    </row>
    <row r="235" spans="2:18" ht="105" customHeight="1">
      <c r="B235" s="549"/>
      <c r="C235" s="298" t="s">
        <v>440</v>
      </c>
      <c r="D235" s="298" t="s">
        <v>600</v>
      </c>
      <c r="E235" s="432" t="s">
        <v>352</v>
      </c>
      <c r="F235" s="155" t="s">
        <v>352</v>
      </c>
      <c r="G235" s="155" t="s">
        <v>352</v>
      </c>
      <c r="H235" s="155" t="s">
        <v>352</v>
      </c>
      <c r="I235" s="155" t="s">
        <v>352</v>
      </c>
      <c r="J235" s="155" t="s">
        <v>352</v>
      </c>
      <c r="K235" s="286" t="s">
        <v>352</v>
      </c>
      <c r="L235" s="221"/>
      <c r="M235" s="280"/>
      <c r="N235" s="176" t="s">
        <v>352</v>
      </c>
      <c r="O235" s="176" t="s">
        <v>352</v>
      </c>
      <c r="P235" s="176" t="s">
        <v>352</v>
      </c>
      <c r="Q235" s="308" t="s">
        <v>297</v>
      </c>
      <c r="R235" s="195" t="s">
        <v>298</v>
      </c>
    </row>
    <row r="236" spans="2:18" ht="196.5" customHeight="1">
      <c r="B236" s="299" t="s">
        <v>601</v>
      </c>
      <c r="C236" s="503" t="s">
        <v>431</v>
      </c>
      <c r="D236" s="480" t="s">
        <v>602</v>
      </c>
      <c r="E236" s="480" t="s">
        <v>290</v>
      </c>
      <c r="F236" s="155" t="s">
        <v>352</v>
      </c>
      <c r="G236" s="155" t="s">
        <v>352</v>
      </c>
      <c r="H236" s="155" t="s">
        <v>352</v>
      </c>
      <c r="I236" s="155" t="s">
        <v>352</v>
      </c>
      <c r="J236" s="155" t="s">
        <v>352</v>
      </c>
      <c r="K236" s="386">
        <f>K238+K240</f>
        <v>6032.7</v>
      </c>
      <c r="L236" s="209" t="s">
        <v>301</v>
      </c>
      <c r="M236" s="280"/>
      <c r="N236" s="836" t="s">
        <v>352</v>
      </c>
      <c r="O236" s="837"/>
      <c r="P236" s="837"/>
      <c r="Q236" s="837"/>
      <c r="R236" s="838"/>
    </row>
    <row r="237" spans="2:18" ht="170.25" customHeight="1">
      <c r="B237" s="453" t="s">
        <v>604</v>
      </c>
      <c r="C237" s="446" t="s">
        <v>430</v>
      </c>
      <c r="D237" s="517" t="s">
        <v>603</v>
      </c>
      <c r="E237" s="200" t="s">
        <v>290</v>
      </c>
      <c r="F237" s="135" t="s">
        <v>204</v>
      </c>
      <c r="G237" s="135" t="s">
        <v>204</v>
      </c>
      <c r="H237" s="135" t="s">
        <v>204</v>
      </c>
      <c r="I237" s="135" t="s">
        <v>204</v>
      </c>
      <c r="J237" s="135" t="s">
        <v>204</v>
      </c>
      <c r="K237" s="563">
        <f>K238+K240</f>
        <v>6032.7</v>
      </c>
      <c r="L237" s="146"/>
      <c r="M237" s="280"/>
      <c r="N237" s="839"/>
      <c r="O237" s="840"/>
      <c r="P237" s="840"/>
      <c r="Q237" s="840"/>
      <c r="R237" s="841"/>
    </row>
    <row r="238" spans="2:18" ht="172.5" customHeight="1">
      <c r="B238" s="452" t="s">
        <v>606</v>
      </c>
      <c r="C238" s="327" t="s">
        <v>435</v>
      </c>
      <c r="D238" s="168" t="s">
        <v>607</v>
      </c>
      <c r="E238" s="168" t="s">
        <v>290</v>
      </c>
      <c r="F238" s="154" t="s">
        <v>284</v>
      </c>
      <c r="G238" s="154" t="s">
        <v>235</v>
      </c>
      <c r="H238" s="154" t="s">
        <v>235</v>
      </c>
      <c r="I238" s="154" t="s">
        <v>285</v>
      </c>
      <c r="J238" s="126">
        <v>100</v>
      </c>
      <c r="K238" s="167">
        <v>4851.2</v>
      </c>
      <c r="L238" s="623" t="s">
        <v>301</v>
      </c>
      <c r="M238" s="280"/>
      <c r="N238" s="431" t="s">
        <v>329</v>
      </c>
      <c r="O238" s="175" t="s">
        <v>354</v>
      </c>
      <c r="P238" s="176">
        <v>1</v>
      </c>
      <c r="Q238" s="603" t="s">
        <v>204</v>
      </c>
      <c r="R238" s="604"/>
    </row>
    <row r="239" spans="2:18" ht="87" customHeight="1">
      <c r="B239" s="561"/>
      <c r="C239" s="327" t="s">
        <v>440</v>
      </c>
      <c r="D239" s="168" t="s">
        <v>605</v>
      </c>
      <c r="E239" s="432" t="s">
        <v>352</v>
      </c>
      <c r="F239" s="155" t="s">
        <v>352</v>
      </c>
      <c r="G239" s="155" t="s">
        <v>352</v>
      </c>
      <c r="H239" s="155" t="s">
        <v>352</v>
      </c>
      <c r="I239" s="155" t="s">
        <v>352</v>
      </c>
      <c r="J239" s="155" t="s">
        <v>352</v>
      </c>
      <c r="K239" s="125" t="s">
        <v>352</v>
      </c>
      <c r="L239" s="652"/>
      <c r="M239" s="288"/>
      <c r="N239" s="698" t="s">
        <v>352</v>
      </c>
      <c r="O239" s="699"/>
      <c r="P239" s="700"/>
      <c r="Q239" s="603" t="s">
        <v>206</v>
      </c>
      <c r="R239" s="604"/>
    </row>
    <row r="240" spans="2:18" ht="58.5" customHeight="1">
      <c r="B240" s="719" t="s">
        <v>608</v>
      </c>
      <c r="C240" s="504"/>
      <c r="D240" s="656" t="s">
        <v>609</v>
      </c>
      <c r="E240" s="656" t="s">
        <v>290</v>
      </c>
      <c r="F240" s="154" t="s">
        <v>284</v>
      </c>
      <c r="G240" s="154" t="s">
        <v>235</v>
      </c>
      <c r="H240" s="154" t="s">
        <v>235</v>
      </c>
      <c r="I240" s="154" t="s">
        <v>285</v>
      </c>
      <c r="J240" s="126" t="s">
        <v>352</v>
      </c>
      <c r="K240" s="167">
        <f>K242+K243+K244+K241</f>
        <v>1181.5000000000002</v>
      </c>
      <c r="L240" s="652"/>
      <c r="M240" s="280"/>
      <c r="N240" s="684" t="s">
        <v>315</v>
      </c>
      <c r="O240" s="684" t="s">
        <v>372</v>
      </c>
      <c r="P240" s="684">
        <v>1</v>
      </c>
      <c r="Q240" s="611" t="s">
        <v>352</v>
      </c>
      <c r="R240" s="611"/>
    </row>
    <row r="241" spans="2:18" ht="48" customHeight="1">
      <c r="B241" s="720"/>
      <c r="C241" s="505"/>
      <c r="D241" s="657"/>
      <c r="E241" s="657"/>
      <c r="F241" s="154" t="s">
        <v>284</v>
      </c>
      <c r="G241" s="154" t="s">
        <v>235</v>
      </c>
      <c r="H241" s="154" t="s">
        <v>235</v>
      </c>
      <c r="I241" s="154" t="s">
        <v>340</v>
      </c>
      <c r="J241" s="126">
        <v>100</v>
      </c>
      <c r="K241" s="167">
        <v>18.5</v>
      </c>
      <c r="L241" s="652"/>
      <c r="M241" s="280"/>
      <c r="N241" s="684"/>
      <c r="O241" s="684"/>
      <c r="P241" s="684"/>
      <c r="Q241" s="611"/>
      <c r="R241" s="611"/>
    </row>
    <row r="242" spans="2:18" ht="52.5" customHeight="1">
      <c r="B242" s="720"/>
      <c r="C242" s="505" t="s">
        <v>435</v>
      </c>
      <c r="D242" s="657"/>
      <c r="E242" s="657"/>
      <c r="F242" s="154" t="s">
        <v>284</v>
      </c>
      <c r="G242" s="154" t="s">
        <v>235</v>
      </c>
      <c r="H242" s="154" t="s">
        <v>235</v>
      </c>
      <c r="I242" s="154" t="s">
        <v>340</v>
      </c>
      <c r="J242" s="126">
        <v>200</v>
      </c>
      <c r="K242" s="167">
        <f>1025.9-18.5</f>
        <v>1007.4000000000001</v>
      </c>
      <c r="L242" s="652"/>
      <c r="M242" s="280"/>
      <c r="N242" s="684"/>
      <c r="O242" s="684"/>
      <c r="P242" s="684"/>
      <c r="Q242" s="611"/>
      <c r="R242" s="611"/>
    </row>
    <row r="243" spans="2:18" ht="52.5" customHeight="1">
      <c r="B243" s="720"/>
      <c r="C243" s="505"/>
      <c r="D243" s="657"/>
      <c r="E243" s="657"/>
      <c r="F243" s="154" t="s">
        <v>284</v>
      </c>
      <c r="G243" s="154" t="s">
        <v>235</v>
      </c>
      <c r="H243" s="154" t="s">
        <v>235</v>
      </c>
      <c r="I243" s="154" t="s">
        <v>340</v>
      </c>
      <c r="J243" s="126">
        <v>800</v>
      </c>
      <c r="K243" s="167">
        <v>5.2</v>
      </c>
      <c r="L243" s="652"/>
      <c r="M243" s="280"/>
      <c r="N243" s="684"/>
      <c r="O243" s="684"/>
      <c r="P243" s="684"/>
      <c r="Q243" s="611"/>
      <c r="R243" s="611"/>
    </row>
    <row r="244" spans="2:18" ht="45.75" customHeight="1">
      <c r="B244" s="720"/>
      <c r="C244" s="506"/>
      <c r="D244" s="658"/>
      <c r="E244" s="658"/>
      <c r="F244" s="154" t="s">
        <v>284</v>
      </c>
      <c r="G244" s="154" t="s">
        <v>235</v>
      </c>
      <c r="H244" s="154" t="s">
        <v>235</v>
      </c>
      <c r="I244" s="154" t="s">
        <v>325</v>
      </c>
      <c r="J244" s="126">
        <v>200</v>
      </c>
      <c r="K244" s="167">
        <v>150.4</v>
      </c>
      <c r="L244" s="652"/>
      <c r="M244" s="280"/>
      <c r="N244" s="684"/>
      <c r="O244" s="684"/>
      <c r="P244" s="684"/>
      <c r="Q244" s="611"/>
      <c r="R244" s="611"/>
    </row>
    <row r="245" spans="2:18" ht="86.25" customHeight="1">
      <c r="B245" s="561"/>
      <c r="C245" s="327" t="s">
        <v>465</v>
      </c>
      <c r="D245" s="168" t="s">
        <v>610</v>
      </c>
      <c r="E245" s="432" t="s">
        <v>352</v>
      </c>
      <c r="F245" s="155" t="s">
        <v>352</v>
      </c>
      <c r="G245" s="155" t="s">
        <v>352</v>
      </c>
      <c r="H245" s="155" t="s">
        <v>352</v>
      </c>
      <c r="I245" s="155" t="s">
        <v>352</v>
      </c>
      <c r="J245" s="155" t="s">
        <v>352</v>
      </c>
      <c r="K245" s="125" t="s">
        <v>352</v>
      </c>
      <c r="L245" s="652"/>
      <c r="M245" s="280"/>
      <c r="N245" s="606" t="s">
        <v>352</v>
      </c>
      <c r="O245" s="607"/>
      <c r="P245" s="608"/>
      <c r="Q245" s="603" t="s">
        <v>206</v>
      </c>
      <c r="R245" s="604"/>
    </row>
    <row r="246" spans="2:18" ht="150.75" customHeight="1">
      <c r="B246" s="299" t="s">
        <v>611</v>
      </c>
      <c r="C246" s="503" t="s">
        <v>12</v>
      </c>
      <c r="D246" s="480" t="s">
        <v>612</v>
      </c>
      <c r="E246" s="480" t="s">
        <v>290</v>
      </c>
      <c r="F246" s="160" t="s">
        <v>352</v>
      </c>
      <c r="G246" s="160" t="s">
        <v>352</v>
      </c>
      <c r="H246" s="160" t="s">
        <v>352</v>
      </c>
      <c r="I246" s="160" t="s">
        <v>352</v>
      </c>
      <c r="J246" s="160" t="s">
        <v>352</v>
      </c>
      <c r="K246" s="163">
        <f>K248+K250+K257</f>
        <v>11279.4</v>
      </c>
      <c r="L246" s="701" t="s">
        <v>302</v>
      </c>
      <c r="M246" s="280"/>
      <c r="N246" s="232"/>
      <c r="O246" s="233"/>
      <c r="P246" s="233"/>
      <c r="Q246" s="233"/>
      <c r="R246" s="268"/>
    </row>
    <row r="247" spans="2:18" ht="111.75" customHeight="1">
      <c r="B247" s="136" t="s">
        <v>613</v>
      </c>
      <c r="C247" s="564" t="s">
        <v>430</v>
      </c>
      <c r="D247" s="558" t="s">
        <v>614</v>
      </c>
      <c r="E247" s="518" t="s">
        <v>290</v>
      </c>
      <c r="F247" s="135" t="s">
        <v>204</v>
      </c>
      <c r="G247" s="135" t="s">
        <v>204</v>
      </c>
      <c r="H247" s="135" t="s">
        <v>204</v>
      </c>
      <c r="I247" s="135" t="s">
        <v>204</v>
      </c>
      <c r="J247" s="135" t="s">
        <v>204</v>
      </c>
      <c r="K247" s="565">
        <f>K248+K250+K257</f>
        <v>11279.4</v>
      </c>
      <c r="L247" s="702"/>
      <c r="M247" s="280"/>
      <c r="N247" s="235"/>
      <c r="O247" s="236"/>
      <c r="P247" s="236"/>
      <c r="Q247" s="566" t="s">
        <v>352</v>
      </c>
      <c r="R247" s="257"/>
    </row>
    <row r="248" spans="2:18" ht="187.5" customHeight="1">
      <c r="B248" s="433" t="s">
        <v>617</v>
      </c>
      <c r="C248" s="327" t="s">
        <v>435</v>
      </c>
      <c r="D248" s="168" t="s">
        <v>615</v>
      </c>
      <c r="E248" s="168" t="s">
        <v>290</v>
      </c>
      <c r="F248" s="126">
        <v>915</v>
      </c>
      <c r="G248" s="154" t="s">
        <v>241</v>
      </c>
      <c r="H248" s="154" t="s">
        <v>236</v>
      </c>
      <c r="I248" s="154" t="s">
        <v>273</v>
      </c>
      <c r="J248" s="154" t="s">
        <v>269</v>
      </c>
      <c r="K248" s="421">
        <v>9319.9</v>
      </c>
      <c r="L248" s="623" t="s">
        <v>300</v>
      </c>
      <c r="M248" s="280"/>
      <c r="N248" s="175" t="s">
        <v>330</v>
      </c>
      <c r="O248" s="175" t="s">
        <v>305</v>
      </c>
      <c r="P248" s="176">
        <v>1</v>
      </c>
      <c r="Q248" s="260"/>
      <c r="R248" s="261"/>
    </row>
    <row r="249" spans="2:18" ht="87.75" customHeight="1">
      <c r="B249" s="549"/>
      <c r="C249" s="298" t="s">
        <v>440</v>
      </c>
      <c r="D249" s="298" t="s">
        <v>592</v>
      </c>
      <c r="E249" s="168" t="s">
        <v>352</v>
      </c>
      <c r="F249" s="155" t="s">
        <v>352</v>
      </c>
      <c r="G249" s="155" t="s">
        <v>352</v>
      </c>
      <c r="H249" s="155" t="s">
        <v>352</v>
      </c>
      <c r="I249" s="155" t="s">
        <v>352</v>
      </c>
      <c r="J249" s="155" t="s">
        <v>352</v>
      </c>
      <c r="K249" s="125" t="s">
        <v>352</v>
      </c>
      <c r="L249" s="624"/>
      <c r="M249" s="280"/>
      <c r="N249" s="606" t="s">
        <v>352</v>
      </c>
      <c r="O249" s="607"/>
      <c r="P249" s="607"/>
      <c r="Q249" s="605" t="s">
        <v>206</v>
      </c>
      <c r="R249" s="605"/>
    </row>
    <row r="250" spans="2:20" ht="43.5" customHeight="1">
      <c r="B250" s="719" t="s">
        <v>618</v>
      </c>
      <c r="C250" s="719" t="s">
        <v>435</v>
      </c>
      <c r="D250" s="727" t="s">
        <v>616</v>
      </c>
      <c r="E250" s="727" t="s">
        <v>290</v>
      </c>
      <c r="F250" s="154" t="s">
        <v>255</v>
      </c>
      <c r="G250" s="154" t="s">
        <v>241</v>
      </c>
      <c r="H250" s="154" t="s">
        <v>236</v>
      </c>
      <c r="I250" s="154" t="s">
        <v>316</v>
      </c>
      <c r="J250" s="155"/>
      <c r="K250" s="182">
        <f>K251+K252+K253+K254+K255</f>
        <v>1924.5</v>
      </c>
      <c r="L250" s="690" t="s">
        <v>300</v>
      </c>
      <c r="M250" s="280"/>
      <c r="N250" s="609" t="s">
        <v>315</v>
      </c>
      <c r="O250" s="609" t="s">
        <v>306</v>
      </c>
      <c r="P250" s="609">
        <v>1</v>
      </c>
      <c r="Q250" s="691" t="s">
        <v>352</v>
      </c>
      <c r="R250" s="692"/>
      <c r="T250" s="142"/>
    </row>
    <row r="251" spans="2:18" ht="44.25" customHeight="1">
      <c r="B251" s="720"/>
      <c r="C251" s="720"/>
      <c r="D251" s="727"/>
      <c r="E251" s="727"/>
      <c r="F251" s="154" t="s">
        <v>255</v>
      </c>
      <c r="G251" s="154" t="s">
        <v>241</v>
      </c>
      <c r="H251" s="154" t="s">
        <v>236</v>
      </c>
      <c r="I251" s="154" t="s">
        <v>326</v>
      </c>
      <c r="J251" s="155">
        <v>100</v>
      </c>
      <c r="K251" s="182">
        <v>190</v>
      </c>
      <c r="L251" s="690"/>
      <c r="M251" s="280"/>
      <c r="N251" s="647"/>
      <c r="O251" s="647"/>
      <c r="P251" s="647"/>
      <c r="Q251" s="671"/>
      <c r="R251" s="672"/>
    </row>
    <row r="252" spans="2:18" ht="37.5" customHeight="1">
      <c r="B252" s="720"/>
      <c r="C252" s="720"/>
      <c r="D252" s="727"/>
      <c r="E252" s="727"/>
      <c r="F252" s="154" t="s">
        <v>255</v>
      </c>
      <c r="G252" s="154" t="s">
        <v>241</v>
      </c>
      <c r="H252" s="154" t="s">
        <v>236</v>
      </c>
      <c r="I252" s="154" t="s">
        <v>326</v>
      </c>
      <c r="J252" s="155">
        <v>200</v>
      </c>
      <c r="K252" s="182">
        <v>1433.3</v>
      </c>
      <c r="L252" s="690"/>
      <c r="M252" s="280"/>
      <c r="N252" s="647"/>
      <c r="O252" s="647"/>
      <c r="P252" s="647"/>
      <c r="Q252" s="671"/>
      <c r="R252" s="672"/>
    </row>
    <row r="253" spans="2:18" ht="39.75" customHeight="1">
      <c r="B253" s="720"/>
      <c r="C253" s="720"/>
      <c r="D253" s="727"/>
      <c r="E253" s="727"/>
      <c r="F253" s="154" t="s">
        <v>255</v>
      </c>
      <c r="G253" s="154" t="s">
        <v>241</v>
      </c>
      <c r="H253" s="154" t="s">
        <v>236</v>
      </c>
      <c r="I253" s="154" t="s">
        <v>326</v>
      </c>
      <c r="J253" s="155">
        <v>800</v>
      </c>
      <c r="K253" s="182">
        <v>12.3</v>
      </c>
      <c r="L253" s="690"/>
      <c r="M253" s="280"/>
      <c r="N253" s="647"/>
      <c r="O253" s="647"/>
      <c r="P253" s="647"/>
      <c r="Q253" s="671"/>
      <c r="R253" s="672"/>
    </row>
    <row r="254" spans="2:18" ht="34.5" customHeight="1">
      <c r="B254" s="720"/>
      <c r="C254" s="720"/>
      <c r="D254" s="727"/>
      <c r="E254" s="727"/>
      <c r="F254" s="154" t="s">
        <v>255</v>
      </c>
      <c r="G254" s="154" t="s">
        <v>241</v>
      </c>
      <c r="H254" s="154" t="s">
        <v>236</v>
      </c>
      <c r="I254" s="300" t="s">
        <v>327</v>
      </c>
      <c r="J254" s="155">
        <v>200</v>
      </c>
      <c r="K254" s="182">
        <v>228.9</v>
      </c>
      <c r="L254" s="690"/>
      <c r="M254" s="280"/>
      <c r="N254" s="647"/>
      <c r="O254" s="647"/>
      <c r="P254" s="647"/>
      <c r="Q254" s="671"/>
      <c r="R254" s="672"/>
    </row>
    <row r="255" spans="2:18" ht="44.25" customHeight="1">
      <c r="B255" s="720"/>
      <c r="C255" s="835"/>
      <c r="D255" s="727"/>
      <c r="E255" s="727"/>
      <c r="F255" s="154" t="s">
        <v>255</v>
      </c>
      <c r="G255" s="154" t="s">
        <v>241</v>
      </c>
      <c r="H255" s="154" t="s">
        <v>236</v>
      </c>
      <c r="I255" s="154" t="s">
        <v>370</v>
      </c>
      <c r="J255" s="155">
        <v>200</v>
      </c>
      <c r="K255" s="182">
        <v>60</v>
      </c>
      <c r="L255" s="690"/>
      <c r="M255" s="280"/>
      <c r="N255" s="610"/>
      <c r="O255" s="610"/>
      <c r="P255" s="610"/>
      <c r="Q255" s="673"/>
      <c r="R255" s="674"/>
    </row>
    <row r="256" spans="2:18" ht="74.25" customHeight="1">
      <c r="B256" s="561"/>
      <c r="C256" s="298" t="s">
        <v>440</v>
      </c>
      <c r="D256" s="298" t="s">
        <v>458</v>
      </c>
      <c r="E256" s="432" t="s">
        <v>352</v>
      </c>
      <c r="F256" s="155" t="s">
        <v>352</v>
      </c>
      <c r="G256" s="155" t="s">
        <v>352</v>
      </c>
      <c r="H256" s="155" t="s">
        <v>352</v>
      </c>
      <c r="I256" s="155" t="s">
        <v>352</v>
      </c>
      <c r="J256" s="155" t="s">
        <v>352</v>
      </c>
      <c r="K256" s="125" t="s">
        <v>352</v>
      </c>
      <c r="L256" s="690"/>
      <c r="M256" s="280"/>
      <c r="N256" s="606" t="s">
        <v>352</v>
      </c>
      <c r="O256" s="607"/>
      <c r="P256" s="607"/>
      <c r="Q256" s="605" t="s">
        <v>206</v>
      </c>
      <c r="R256" s="605"/>
    </row>
    <row r="257" spans="2:18" ht="177" customHeight="1">
      <c r="B257" s="222" t="s">
        <v>620</v>
      </c>
      <c r="C257" s="168" t="s">
        <v>435</v>
      </c>
      <c r="D257" s="168" t="s">
        <v>619</v>
      </c>
      <c r="E257" s="507" t="s">
        <v>290</v>
      </c>
      <c r="F257" s="154" t="s">
        <v>255</v>
      </c>
      <c r="G257" s="154" t="s">
        <v>241</v>
      </c>
      <c r="H257" s="154" t="s">
        <v>236</v>
      </c>
      <c r="I257" s="327" t="s">
        <v>384</v>
      </c>
      <c r="J257" s="155">
        <v>200</v>
      </c>
      <c r="K257" s="182">
        <v>35</v>
      </c>
      <c r="L257" s="623" t="s">
        <v>204</v>
      </c>
      <c r="M257" s="280"/>
      <c r="N257" s="309" t="s">
        <v>385</v>
      </c>
      <c r="O257" s="176" t="s">
        <v>371</v>
      </c>
      <c r="P257" s="176">
        <v>2</v>
      </c>
      <c r="Q257" s="603" t="s">
        <v>204</v>
      </c>
      <c r="R257" s="604"/>
    </row>
    <row r="258" spans="2:18" ht="114.75" customHeight="1">
      <c r="B258" s="567"/>
      <c r="C258" s="298" t="s">
        <v>440</v>
      </c>
      <c r="D258" s="168" t="s">
        <v>619</v>
      </c>
      <c r="E258" s="432" t="s">
        <v>352</v>
      </c>
      <c r="F258" s="155" t="s">
        <v>352</v>
      </c>
      <c r="G258" s="155" t="s">
        <v>352</v>
      </c>
      <c r="H258" s="155" t="s">
        <v>352</v>
      </c>
      <c r="I258" s="155" t="s">
        <v>352</v>
      </c>
      <c r="J258" s="155" t="s">
        <v>352</v>
      </c>
      <c r="K258" s="125" t="s">
        <v>352</v>
      </c>
      <c r="L258" s="624"/>
      <c r="M258" s="280"/>
      <c r="N258" s="176" t="s">
        <v>352</v>
      </c>
      <c r="O258" s="176" t="s">
        <v>352</v>
      </c>
      <c r="P258" s="176" t="s">
        <v>352</v>
      </c>
      <c r="Q258" s="184" t="s">
        <v>309</v>
      </c>
      <c r="R258" s="311" t="s">
        <v>387</v>
      </c>
    </row>
    <row r="259" ht="92.25" customHeight="1"/>
    <row r="260" ht="24" customHeight="1"/>
    <row r="261" ht="27" customHeight="1"/>
  </sheetData>
  <sheetProtection/>
  <mergeCells count="406">
    <mergeCell ref="Q238:R238"/>
    <mergeCell ref="P213:P215"/>
    <mergeCell ref="L214:L215"/>
    <mergeCell ref="B213:B215"/>
    <mergeCell ref="C213:C215"/>
    <mergeCell ref="C216:C217"/>
    <mergeCell ref="D216:D217"/>
    <mergeCell ref="N218:P219"/>
    <mergeCell ref="N213:N215"/>
    <mergeCell ref="C250:C255"/>
    <mergeCell ref="C193:C201"/>
    <mergeCell ref="C206:C208"/>
    <mergeCell ref="D250:D255"/>
    <mergeCell ref="E250:E255"/>
    <mergeCell ref="N220:R220"/>
    <mergeCell ref="O225:O227"/>
    <mergeCell ref="L229:L230"/>
    <mergeCell ref="N236:R237"/>
    <mergeCell ref="Q183:R183"/>
    <mergeCell ref="D174:D177"/>
    <mergeCell ref="C174:C177"/>
    <mergeCell ref="Q185:R185"/>
    <mergeCell ref="Q186:R186"/>
    <mergeCell ref="C210:C212"/>
    <mergeCell ref="D136:D137"/>
    <mergeCell ref="B174:B177"/>
    <mergeCell ref="L174:L177"/>
    <mergeCell ref="C162:C165"/>
    <mergeCell ref="C166:C169"/>
    <mergeCell ref="Q182:R182"/>
    <mergeCell ref="L131:L132"/>
    <mergeCell ref="C133:C134"/>
    <mergeCell ref="N133:N134"/>
    <mergeCell ref="C136:C137"/>
    <mergeCell ref="C147:C149"/>
    <mergeCell ref="D150:D151"/>
    <mergeCell ref="C150:C151"/>
    <mergeCell ref="L150:L151"/>
    <mergeCell ref="L133:L134"/>
    <mergeCell ref="D139:D140"/>
    <mergeCell ref="C119:C120"/>
    <mergeCell ref="B119:B120"/>
    <mergeCell ref="L119:L120"/>
    <mergeCell ref="P119:P120"/>
    <mergeCell ref="C121:C122"/>
    <mergeCell ref="C128:C130"/>
    <mergeCell ref="O121:O122"/>
    <mergeCell ref="P121:P122"/>
    <mergeCell ref="D121:D122"/>
    <mergeCell ref="N108:N111"/>
    <mergeCell ref="O108:O111"/>
    <mergeCell ref="P108:P111"/>
    <mergeCell ref="L108:L111"/>
    <mergeCell ref="C108:C111"/>
    <mergeCell ref="C112:C115"/>
    <mergeCell ref="L112:L115"/>
    <mergeCell ref="B79:B82"/>
    <mergeCell ref="C83:C84"/>
    <mergeCell ref="L79:L82"/>
    <mergeCell ref="B108:B111"/>
    <mergeCell ref="P79:P82"/>
    <mergeCell ref="C87:C88"/>
    <mergeCell ref="B87:B89"/>
    <mergeCell ref="C90:C91"/>
    <mergeCell ref="C97:C101"/>
    <mergeCell ref="D102:D103"/>
    <mergeCell ref="O65:O67"/>
    <mergeCell ref="L65:L67"/>
    <mergeCell ref="N102:N103"/>
    <mergeCell ref="C75:C78"/>
    <mergeCell ref="D79:D82"/>
    <mergeCell ref="C79:C82"/>
    <mergeCell ref="C102:C103"/>
    <mergeCell ref="L102:L103"/>
    <mergeCell ref="C47:C48"/>
    <mergeCell ref="C50:C54"/>
    <mergeCell ref="P65:P67"/>
    <mergeCell ref="C70:C71"/>
    <mergeCell ref="O102:O103"/>
    <mergeCell ref="P102:P103"/>
    <mergeCell ref="J47:J48"/>
    <mergeCell ref="D90:D91"/>
    <mergeCell ref="N49:P49"/>
    <mergeCell ref="K47:K48"/>
    <mergeCell ref="N25:N27"/>
    <mergeCell ref="L25:L27"/>
    <mergeCell ref="O25:O27"/>
    <mergeCell ref="P25:P27"/>
    <mergeCell ref="N38:P38"/>
    <mergeCell ref="N37:P37"/>
    <mergeCell ref="D12:D16"/>
    <mergeCell ref="C17:C21"/>
    <mergeCell ref="D17:D21"/>
    <mergeCell ref="D25:D27"/>
    <mergeCell ref="C25:C27"/>
    <mergeCell ref="C22:C24"/>
    <mergeCell ref="O187:O188"/>
    <mergeCell ref="P187:P188"/>
    <mergeCell ref="B131:B132"/>
    <mergeCell ref="D131:D132"/>
    <mergeCell ref="C131:C132"/>
    <mergeCell ref="B139:B140"/>
    <mergeCell ref="L139:L141"/>
    <mergeCell ref="N131:N132"/>
    <mergeCell ref="O131:O132"/>
    <mergeCell ref="P131:P132"/>
    <mergeCell ref="B250:B255"/>
    <mergeCell ref="B193:B201"/>
    <mergeCell ref="B216:B217"/>
    <mergeCell ref="D206:D208"/>
    <mergeCell ref="B232:B234"/>
    <mergeCell ref="D187:D188"/>
    <mergeCell ref="B187:B188"/>
    <mergeCell ref="D213:D215"/>
    <mergeCell ref="C152:C153"/>
    <mergeCell ref="N141:P141"/>
    <mergeCell ref="N139:N140"/>
    <mergeCell ref="O139:O140"/>
    <mergeCell ref="P139:P140"/>
    <mergeCell ref="C139:C140"/>
    <mergeCell ref="Q193:R201"/>
    <mergeCell ref="L193:L201"/>
    <mergeCell ref="L147:L149"/>
    <mergeCell ref="N193:N201"/>
    <mergeCell ref="Q172:R172"/>
    <mergeCell ref="Q184:R184"/>
    <mergeCell ref="Q173:R173"/>
    <mergeCell ref="P150:P151"/>
    <mergeCell ref="O150:O151"/>
    <mergeCell ref="O152:O153"/>
    <mergeCell ref="L257:L258"/>
    <mergeCell ref="N250:N255"/>
    <mergeCell ref="O250:O255"/>
    <mergeCell ref="L231:L234"/>
    <mergeCell ref="L162:L165"/>
    <mergeCell ref="N172:P173"/>
    <mergeCell ref="N202:P204"/>
    <mergeCell ref="N205:P205"/>
    <mergeCell ref="L216:L219"/>
    <mergeCell ref="O193:O201"/>
    <mergeCell ref="B152:B153"/>
    <mergeCell ref="L179:L180"/>
    <mergeCell ref="Q179:R179"/>
    <mergeCell ref="B162:B165"/>
    <mergeCell ref="O136:O137"/>
    <mergeCell ref="N150:N151"/>
    <mergeCell ref="Q145:R145"/>
    <mergeCell ref="Q146:R146"/>
    <mergeCell ref="B166:B169"/>
    <mergeCell ref="B150:B151"/>
    <mergeCell ref="Q90:R91"/>
    <mergeCell ref="D166:D169"/>
    <mergeCell ref="Q136:R137"/>
    <mergeCell ref="L166:L169"/>
    <mergeCell ref="N138:P138"/>
    <mergeCell ref="L184:L185"/>
    <mergeCell ref="P152:P153"/>
    <mergeCell ref="N136:N137"/>
    <mergeCell ref="P136:P137"/>
    <mergeCell ref="N179:P180"/>
    <mergeCell ref="Q202:R202"/>
    <mergeCell ref="L202:L204"/>
    <mergeCell ref="Q178:R178"/>
    <mergeCell ref="N206:N208"/>
    <mergeCell ref="P206:P208"/>
    <mergeCell ref="O206:O208"/>
    <mergeCell ref="P193:P201"/>
    <mergeCell ref="Q206:R208"/>
    <mergeCell ref="N182:P183"/>
    <mergeCell ref="Q180:R180"/>
    <mergeCell ref="B50:B54"/>
    <mergeCell ref="B62:B64"/>
    <mergeCell ref="B97:B101"/>
    <mergeCell ref="F104:F105"/>
    <mergeCell ref="D87:D88"/>
    <mergeCell ref="B90:B91"/>
    <mergeCell ref="C62:C64"/>
    <mergeCell ref="D65:D67"/>
    <mergeCell ref="C65:C67"/>
    <mergeCell ref="B65:B67"/>
    <mergeCell ref="Q59:R59"/>
    <mergeCell ref="D232:D234"/>
    <mergeCell ref="N225:N227"/>
    <mergeCell ref="E232:E234"/>
    <mergeCell ref="Q203:R203"/>
    <mergeCell ref="P225:P227"/>
    <mergeCell ref="E90:E91"/>
    <mergeCell ref="D97:D101"/>
    <mergeCell ref="N119:N120"/>
    <mergeCell ref="Q228:R228"/>
    <mergeCell ref="Q30:R30"/>
    <mergeCell ref="Q34:R34"/>
    <mergeCell ref="L35:L38"/>
    <mergeCell ref="P83:P84"/>
    <mergeCell ref="O83:O84"/>
    <mergeCell ref="Q70:R71"/>
    <mergeCell ref="N83:N84"/>
    <mergeCell ref="L50:L54"/>
    <mergeCell ref="N59:P59"/>
    <mergeCell ref="Q55:R55"/>
    <mergeCell ref="I47:I48"/>
    <mergeCell ref="P39:P40"/>
    <mergeCell ref="B47:B48"/>
    <mergeCell ref="D43:D44"/>
    <mergeCell ref="B43:B44"/>
    <mergeCell ref="C43:C44"/>
    <mergeCell ref="F47:F48"/>
    <mergeCell ref="N43:N44"/>
    <mergeCell ref="O43:O44"/>
    <mergeCell ref="P43:P44"/>
    <mergeCell ref="Q29:R29"/>
    <mergeCell ref="B12:B16"/>
    <mergeCell ref="B17:B21"/>
    <mergeCell ref="B8:B10"/>
    <mergeCell ref="Q8:R8"/>
    <mergeCell ref="D22:D24"/>
    <mergeCell ref="Q28:R28"/>
    <mergeCell ref="B25:B27"/>
    <mergeCell ref="B28:B30"/>
    <mergeCell ref="R9:R10"/>
    <mergeCell ref="L22:L24"/>
    <mergeCell ref="O9:O10"/>
    <mergeCell ref="N22:R24"/>
    <mergeCell ref="N1:Q1"/>
    <mergeCell ref="N2:Q2"/>
    <mergeCell ref="N8:P8"/>
    <mergeCell ref="P9:P10"/>
    <mergeCell ref="B4:R4"/>
    <mergeCell ref="C8:C10"/>
    <mergeCell ref="C12:C16"/>
    <mergeCell ref="K8:K10"/>
    <mergeCell ref="Q9:Q10"/>
    <mergeCell ref="F8:J8"/>
    <mergeCell ref="F9:F10"/>
    <mergeCell ref="H9:H10"/>
    <mergeCell ref="N9:N10"/>
    <mergeCell ref="L8:L10"/>
    <mergeCell ref="B22:B24"/>
    <mergeCell ref="B112:B115"/>
    <mergeCell ref="F90:F91"/>
    <mergeCell ref="D104:D105"/>
    <mergeCell ref="B35:B36"/>
    <mergeCell ref="H104:H105"/>
    <mergeCell ref="C39:C40"/>
    <mergeCell ref="C104:C105"/>
    <mergeCell ref="G47:G48"/>
    <mergeCell ref="B39:B40"/>
    <mergeCell ref="J35:J36"/>
    <mergeCell ref="I9:I10"/>
    <mergeCell ref="J9:J10"/>
    <mergeCell ref="D35:D36"/>
    <mergeCell ref="I35:I36"/>
    <mergeCell ref="E8:E10"/>
    <mergeCell ref="G35:G36"/>
    <mergeCell ref="D8:D10"/>
    <mergeCell ref="H35:H36"/>
    <mergeCell ref="G9:G10"/>
    <mergeCell ref="K35:K36"/>
    <mergeCell ref="L70:L71"/>
    <mergeCell ref="O70:O71"/>
    <mergeCell ref="E35:E36"/>
    <mergeCell ref="D47:D48"/>
    <mergeCell ref="D50:D54"/>
    <mergeCell ref="E47:E48"/>
    <mergeCell ref="H47:H48"/>
    <mergeCell ref="D39:D40"/>
    <mergeCell ref="F35:F36"/>
    <mergeCell ref="Q239:R239"/>
    <mergeCell ref="B70:B71"/>
    <mergeCell ref="B240:B244"/>
    <mergeCell ref="E240:E244"/>
    <mergeCell ref="B225:B227"/>
    <mergeCell ref="B206:B208"/>
    <mergeCell ref="E206:E208"/>
    <mergeCell ref="B75:B78"/>
    <mergeCell ref="Q209:R209"/>
    <mergeCell ref="N209:P209"/>
    <mergeCell ref="N61:P61"/>
    <mergeCell ref="D75:D78"/>
    <mergeCell ref="P70:P71"/>
    <mergeCell ref="N70:N71"/>
    <mergeCell ref="O119:O120"/>
    <mergeCell ref="K90:K91"/>
    <mergeCell ref="D70:D71"/>
    <mergeCell ref="E104:E105"/>
    <mergeCell ref="I90:I91"/>
    <mergeCell ref="N65:N67"/>
    <mergeCell ref="N216:N217"/>
    <mergeCell ref="P232:P234"/>
    <mergeCell ref="P216:P217"/>
    <mergeCell ref="O213:O215"/>
    <mergeCell ref="O216:O217"/>
    <mergeCell ref="D62:D64"/>
    <mergeCell ref="L126:L127"/>
    <mergeCell ref="D162:D165"/>
    <mergeCell ref="L128:L130"/>
    <mergeCell ref="N187:N188"/>
    <mergeCell ref="L250:L256"/>
    <mergeCell ref="N240:N244"/>
    <mergeCell ref="O240:O244"/>
    <mergeCell ref="N249:P249"/>
    <mergeCell ref="P250:P255"/>
    <mergeCell ref="Q250:R255"/>
    <mergeCell ref="P240:P244"/>
    <mergeCell ref="Q249:R249"/>
    <mergeCell ref="L248:L249"/>
    <mergeCell ref="L238:L245"/>
    <mergeCell ref="N239:P239"/>
    <mergeCell ref="L246:L247"/>
    <mergeCell ref="E225:E227"/>
    <mergeCell ref="L221:L222"/>
    <mergeCell ref="D225:D227"/>
    <mergeCell ref="L223:L228"/>
    <mergeCell ref="D240:D244"/>
    <mergeCell ref="N232:N234"/>
    <mergeCell ref="O232:O234"/>
    <mergeCell ref="B83:B84"/>
    <mergeCell ref="D83:D84"/>
    <mergeCell ref="B136:B137"/>
    <mergeCell ref="B128:B130"/>
    <mergeCell ref="I104:I105"/>
    <mergeCell ref="B104:B105"/>
    <mergeCell ref="B121:B122"/>
    <mergeCell ref="B102:B103"/>
    <mergeCell ref="D108:D111"/>
    <mergeCell ref="D119:D120"/>
    <mergeCell ref="N3:Q3"/>
    <mergeCell ref="L136:L138"/>
    <mergeCell ref="Q108:R108"/>
    <mergeCell ref="Q35:R36"/>
    <mergeCell ref="Q39:R40"/>
    <mergeCell ref="O39:O40"/>
    <mergeCell ref="N39:N40"/>
    <mergeCell ref="Q57:R57"/>
    <mergeCell ref="Q124:R125"/>
    <mergeCell ref="P133:P134"/>
    <mergeCell ref="L90:L92"/>
    <mergeCell ref="N135:P135"/>
    <mergeCell ref="Q87:R88"/>
    <mergeCell ref="O112:O115"/>
    <mergeCell ref="Q126:R126"/>
    <mergeCell ref="N87:N88"/>
    <mergeCell ref="O87:O88"/>
    <mergeCell ref="O133:O134"/>
    <mergeCell ref="N127:P127"/>
    <mergeCell ref="N121:N122"/>
    <mergeCell ref="P174:P177"/>
    <mergeCell ref="N56:P57"/>
    <mergeCell ref="L62:L64"/>
    <mergeCell ref="N50:N54"/>
    <mergeCell ref="P50:P54"/>
    <mergeCell ref="L47:L49"/>
    <mergeCell ref="P112:P115"/>
    <mergeCell ref="N89:P89"/>
    <mergeCell ref="P87:P88"/>
    <mergeCell ref="N112:N115"/>
    <mergeCell ref="D112:D115"/>
    <mergeCell ref="Q56:R56"/>
    <mergeCell ref="Q50:R54"/>
    <mergeCell ref="O50:O54"/>
    <mergeCell ref="L210:L212"/>
    <mergeCell ref="Q112:R115"/>
    <mergeCell ref="L75:L78"/>
    <mergeCell ref="Q58:R58"/>
    <mergeCell ref="L187:L189"/>
    <mergeCell ref="L152:L153"/>
    <mergeCell ref="J104:J105"/>
    <mergeCell ref="E193:E201"/>
    <mergeCell ref="D193:D201"/>
    <mergeCell ref="D210:D212"/>
    <mergeCell ref="I50:I53"/>
    <mergeCell ref="H50:H53"/>
    <mergeCell ref="G50:G53"/>
    <mergeCell ref="F50:F53"/>
    <mergeCell ref="E50:E53"/>
    <mergeCell ref="D147:D149"/>
    <mergeCell ref="L181:L182"/>
    <mergeCell ref="G104:G105"/>
    <mergeCell ref="D133:D134"/>
    <mergeCell ref="N74:P74"/>
    <mergeCell ref="L97:L101"/>
    <mergeCell ref="H90:H91"/>
    <mergeCell ref="J90:J91"/>
    <mergeCell ref="K104:K105"/>
    <mergeCell ref="N79:N82"/>
    <mergeCell ref="O79:O82"/>
    <mergeCell ref="O174:O177"/>
    <mergeCell ref="B133:B134"/>
    <mergeCell ref="Q256:R256"/>
    <mergeCell ref="N256:P256"/>
    <mergeCell ref="B147:B149"/>
    <mergeCell ref="G90:G91"/>
    <mergeCell ref="D128:D130"/>
    <mergeCell ref="D152:D153"/>
    <mergeCell ref="B210:B212"/>
    <mergeCell ref="Q150:R151"/>
    <mergeCell ref="B189:B190"/>
    <mergeCell ref="Q257:R257"/>
    <mergeCell ref="Q224:R224"/>
    <mergeCell ref="N224:P224"/>
    <mergeCell ref="N230:P230"/>
    <mergeCell ref="N152:N153"/>
    <mergeCell ref="Q240:R244"/>
    <mergeCell ref="N245:P245"/>
    <mergeCell ref="Q245:R245"/>
    <mergeCell ref="N174:N177"/>
  </mergeCells>
  <printOptions horizontalCentered="1"/>
  <pageMargins left="0.984251968503937" right="0.3937007874015748" top="0.5905511811023623" bottom="0.3937007874015748" header="0.31496062992125984" footer="0"/>
  <pageSetup firstPageNumber="2" useFirstPageNumber="1" fitToHeight="15" fitToWidth="1" horizontalDpi="600" verticalDpi="600" orientation="portrait" paperSize="9" scale="30" r:id="rId1"/>
  <headerFooter>
    <oddHeader>&amp;C&amp;P</oddHeader>
  </headerFooter>
  <rowBreaks count="20" manualBreakCount="20">
    <brk id="24" max="18" man="1"/>
    <brk id="31" min="4" max="18" man="1"/>
    <brk id="42" min="4" max="18" man="1"/>
    <brk id="54" min="4" max="18" man="1"/>
    <brk id="64" max="18" man="1"/>
    <brk id="72" min="4" max="18" man="1"/>
    <brk id="85" max="18" man="1"/>
    <brk id="101" max="18" man="1"/>
    <brk id="117" min="4" max="18" man="1"/>
    <brk id="126" max="18" man="1"/>
    <brk id="141" min="4" max="18" man="1"/>
    <brk id="146" max="18" man="1"/>
    <brk id="157" max="18" man="1"/>
    <brk id="171" max="18" man="1"/>
    <brk id="178" max="18" man="1"/>
    <brk id="192" max="18" man="1"/>
    <brk id="212" max="18" man="1"/>
    <brk id="222" max="18" man="1"/>
    <brk id="237" max="18" man="1"/>
    <brk id="25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zoomScale="90" zoomScaleSheetLayoutView="90" zoomScalePageLayoutView="0" workbookViewId="0" topLeftCell="A1">
      <pane ySplit="10" topLeftCell="A38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13.00390625" style="57" customWidth="1"/>
    <col min="2" max="2" width="16.8515625" style="57" customWidth="1"/>
    <col min="3" max="3" width="35.00390625" style="57" customWidth="1"/>
    <col min="4" max="4" width="27.8515625" style="37" customWidth="1"/>
    <col min="5" max="5" width="15.140625" style="37" customWidth="1"/>
    <col min="6" max="6" width="14.7109375" style="37" customWidth="1"/>
    <col min="7" max="7" width="15.140625" style="37" customWidth="1"/>
    <col min="8" max="8" width="21.00390625" style="63" customWidth="1"/>
    <col min="9" max="9" width="30.421875" style="63" customWidth="1"/>
    <col min="10" max="16384" width="9.140625" style="10" customWidth="1"/>
  </cols>
  <sheetData>
    <row r="1" spans="8:9" ht="15">
      <c r="H1" s="843" t="s">
        <v>25</v>
      </c>
      <c r="I1" s="843"/>
    </row>
    <row r="2" spans="8:9" ht="29.25" customHeight="1">
      <c r="H2" s="842" t="s">
        <v>41</v>
      </c>
      <c r="I2" s="842"/>
    </row>
    <row r="3" spans="8:9" ht="15" customHeight="1">
      <c r="H3" s="842" t="s">
        <v>201</v>
      </c>
      <c r="I3" s="842"/>
    </row>
    <row r="4" spans="8:9" ht="17.25" customHeight="1">
      <c r="H4" s="32"/>
      <c r="I4" s="32"/>
    </row>
    <row r="5" ht="15">
      <c r="D5" s="75" t="s">
        <v>202</v>
      </c>
    </row>
    <row r="6" ht="15">
      <c r="D6" s="75"/>
    </row>
    <row r="7" spans="1:7" ht="15">
      <c r="A7" s="76" t="s">
        <v>23</v>
      </c>
      <c r="D7" s="65" t="s">
        <v>26</v>
      </c>
      <c r="E7" s="57"/>
      <c r="F7" s="57"/>
      <c r="G7" s="57"/>
    </row>
    <row r="8" spans="1:7" ht="15">
      <c r="A8" s="76" t="s">
        <v>24</v>
      </c>
      <c r="D8" s="65" t="s">
        <v>27</v>
      </c>
      <c r="E8" s="57"/>
      <c r="F8" s="57"/>
      <c r="G8" s="57"/>
    </row>
    <row r="9" spans="1:7" ht="15.75" thickBot="1">
      <c r="A9" s="76"/>
      <c r="D9" s="65"/>
      <c r="E9" s="57"/>
      <c r="F9" s="57"/>
      <c r="G9" s="57"/>
    </row>
    <row r="10" spans="1:12" ht="50.25" customHeight="1" thickBot="1">
      <c r="A10" s="3" t="s">
        <v>0</v>
      </c>
      <c r="B10" s="9" t="s">
        <v>10</v>
      </c>
      <c r="C10" s="4" t="s">
        <v>1</v>
      </c>
      <c r="D10" s="4" t="s">
        <v>7</v>
      </c>
      <c r="E10" s="4" t="s">
        <v>22</v>
      </c>
      <c r="F10" s="4" t="s">
        <v>2</v>
      </c>
      <c r="G10" s="4" t="s">
        <v>3</v>
      </c>
      <c r="H10" s="4" t="s">
        <v>4</v>
      </c>
      <c r="I10" s="5" t="s">
        <v>5</v>
      </c>
      <c r="J10" s="58"/>
      <c r="K10" s="58"/>
      <c r="L10" s="58"/>
    </row>
    <row r="11" spans="1:12" ht="15">
      <c r="A11" s="2"/>
      <c r="B11" s="2"/>
      <c r="C11" s="2"/>
      <c r="D11" s="11"/>
      <c r="E11" s="11"/>
      <c r="F11" s="11"/>
      <c r="G11" s="11"/>
      <c r="H11" s="19"/>
      <c r="I11" s="19"/>
      <c r="J11" s="58"/>
      <c r="K11" s="58"/>
      <c r="L11" s="58"/>
    </row>
    <row r="12" spans="1:12" s="73" customFormat="1" ht="34.5" customHeight="1">
      <c r="A12" s="26" t="s">
        <v>9</v>
      </c>
      <c r="B12" s="26" t="s">
        <v>11</v>
      </c>
      <c r="C12" s="8" t="s">
        <v>40</v>
      </c>
      <c r="D12" s="12"/>
      <c r="E12" s="47">
        <f>E13+E15+E17+E24+E26+E28+E30+E32+E39+E41+E45+E48+E50+E53+E55+E56</f>
        <v>335206.6</v>
      </c>
      <c r="F12" s="25">
        <v>41640</v>
      </c>
      <c r="G12" s="25">
        <v>42004</v>
      </c>
      <c r="H12" s="17"/>
      <c r="I12" s="17"/>
      <c r="J12" s="72"/>
      <c r="K12" s="72"/>
      <c r="L12" s="72"/>
    </row>
    <row r="13" spans="1:12" s="31" customFormat="1" ht="35.25" customHeight="1">
      <c r="A13" s="28" t="s">
        <v>6</v>
      </c>
      <c r="B13" s="27" t="s">
        <v>12</v>
      </c>
      <c r="C13" s="7" t="s">
        <v>42</v>
      </c>
      <c r="D13" s="22"/>
      <c r="E13" s="46">
        <f>E14</f>
        <v>4500.2</v>
      </c>
      <c r="F13" s="25"/>
      <c r="G13" s="25"/>
      <c r="H13" s="35"/>
      <c r="I13" s="60"/>
      <c r="J13" s="30"/>
      <c r="K13" s="30"/>
      <c r="L13" s="30"/>
    </row>
    <row r="14" spans="1:12" s="31" customFormat="1" ht="92.25" customHeight="1">
      <c r="A14" s="69" t="s">
        <v>28</v>
      </c>
      <c r="B14" s="95" t="s">
        <v>29</v>
      </c>
      <c r="C14" s="7" t="s">
        <v>30</v>
      </c>
      <c r="D14" s="114" t="s">
        <v>187</v>
      </c>
      <c r="E14" s="36">
        <v>4500.2</v>
      </c>
      <c r="F14" s="20">
        <v>41640</v>
      </c>
      <c r="G14" s="20">
        <v>42004</v>
      </c>
      <c r="H14" s="44">
        <v>2</v>
      </c>
      <c r="I14" s="33" t="s">
        <v>43</v>
      </c>
      <c r="J14" s="30"/>
      <c r="K14" s="30"/>
      <c r="L14" s="30"/>
    </row>
    <row r="15" spans="1:12" s="31" customFormat="1" ht="46.5" customHeight="1">
      <c r="A15" s="34" t="s">
        <v>13</v>
      </c>
      <c r="B15" s="27" t="s">
        <v>12</v>
      </c>
      <c r="C15" s="8" t="s">
        <v>44</v>
      </c>
      <c r="D15" s="45"/>
      <c r="E15" s="46">
        <f>E16</f>
        <v>7778</v>
      </c>
      <c r="F15" s="25"/>
      <c r="G15" s="25"/>
      <c r="H15" s="44"/>
      <c r="I15" s="33"/>
      <c r="J15" s="30"/>
      <c r="K15" s="30"/>
      <c r="L15" s="30"/>
    </row>
    <row r="16" spans="1:12" s="31" customFormat="1" ht="92.25" customHeight="1">
      <c r="A16" s="69" t="s">
        <v>31</v>
      </c>
      <c r="B16" s="95" t="s">
        <v>29</v>
      </c>
      <c r="C16" s="7" t="s">
        <v>45</v>
      </c>
      <c r="D16" s="114" t="s">
        <v>187</v>
      </c>
      <c r="E16" s="36">
        <v>7778</v>
      </c>
      <c r="F16" s="20">
        <v>41640</v>
      </c>
      <c r="G16" s="20">
        <v>42004</v>
      </c>
      <c r="H16" s="44">
        <v>2</v>
      </c>
      <c r="I16" s="33" t="s">
        <v>43</v>
      </c>
      <c r="J16" s="30"/>
      <c r="K16" s="30"/>
      <c r="L16" s="30"/>
    </row>
    <row r="17" spans="1:12" s="31" customFormat="1" ht="33" customHeight="1">
      <c r="A17" s="34" t="s">
        <v>14</v>
      </c>
      <c r="B17" s="27" t="s">
        <v>12</v>
      </c>
      <c r="C17" s="7" t="s">
        <v>46</v>
      </c>
      <c r="D17" s="45"/>
      <c r="E17" s="46">
        <f>E18+E19+E20+E21+E22+E23</f>
        <v>13196</v>
      </c>
      <c r="F17" s="25"/>
      <c r="G17" s="25"/>
      <c r="H17" s="35"/>
      <c r="I17" s="33"/>
      <c r="J17" s="30"/>
      <c r="K17" s="30"/>
      <c r="L17" s="30"/>
    </row>
    <row r="18" spans="1:12" s="31" customFormat="1" ht="93.75" customHeight="1">
      <c r="A18" s="96" t="s">
        <v>47</v>
      </c>
      <c r="B18" s="97" t="s">
        <v>29</v>
      </c>
      <c r="C18" s="48" t="s">
        <v>48</v>
      </c>
      <c r="D18" s="51" t="s">
        <v>60</v>
      </c>
      <c r="E18" s="36">
        <v>3500</v>
      </c>
      <c r="F18" s="20">
        <v>41640</v>
      </c>
      <c r="G18" s="20">
        <v>42004</v>
      </c>
      <c r="H18" s="44">
        <v>2</v>
      </c>
      <c r="I18" s="33" t="s">
        <v>43</v>
      </c>
      <c r="J18" s="30"/>
      <c r="K18" s="30"/>
      <c r="L18" s="30"/>
    </row>
    <row r="19" spans="1:12" s="31" customFormat="1" ht="123.75" customHeight="1">
      <c r="A19" s="69" t="s">
        <v>51</v>
      </c>
      <c r="B19" s="95" t="s">
        <v>29</v>
      </c>
      <c r="C19" s="50" t="s">
        <v>49</v>
      </c>
      <c r="D19" s="13" t="s">
        <v>60</v>
      </c>
      <c r="E19" s="36">
        <v>7800</v>
      </c>
      <c r="F19" s="20">
        <v>41640</v>
      </c>
      <c r="G19" s="20">
        <v>42004</v>
      </c>
      <c r="H19" s="44">
        <v>2</v>
      </c>
      <c r="I19" s="33" t="s">
        <v>43</v>
      </c>
      <c r="J19" s="30"/>
      <c r="K19" s="30"/>
      <c r="L19" s="30"/>
    </row>
    <row r="20" spans="1:12" s="31" customFormat="1" ht="95.25" customHeight="1">
      <c r="A20" s="69" t="s">
        <v>52</v>
      </c>
      <c r="B20" s="95" t="s">
        <v>29</v>
      </c>
      <c r="C20" s="50" t="s">
        <v>50</v>
      </c>
      <c r="D20" s="77" t="s">
        <v>59</v>
      </c>
      <c r="E20" s="36">
        <v>670</v>
      </c>
      <c r="F20" s="20">
        <v>41640</v>
      </c>
      <c r="G20" s="20">
        <v>42004</v>
      </c>
      <c r="H20" s="44">
        <v>2</v>
      </c>
      <c r="I20" s="33" t="s">
        <v>43</v>
      </c>
      <c r="J20" s="30"/>
      <c r="K20" s="30"/>
      <c r="L20" s="30"/>
    </row>
    <row r="21" spans="1:12" s="31" customFormat="1" ht="89.25" customHeight="1">
      <c r="A21" s="69" t="s">
        <v>54</v>
      </c>
      <c r="B21" s="95" t="s">
        <v>29</v>
      </c>
      <c r="C21" s="50" t="s">
        <v>53</v>
      </c>
      <c r="D21" s="78" t="s">
        <v>59</v>
      </c>
      <c r="E21" s="36">
        <v>800.6</v>
      </c>
      <c r="F21" s="20">
        <v>41640</v>
      </c>
      <c r="G21" s="20">
        <v>42004</v>
      </c>
      <c r="H21" s="44">
        <v>2</v>
      </c>
      <c r="I21" s="33" t="s">
        <v>43</v>
      </c>
      <c r="J21" s="30"/>
      <c r="K21" s="30"/>
      <c r="L21" s="30"/>
    </row>
    <row r="22" spans="1:12" s="31" customFormat="1" ht="93" customHeight="1">
      <c r="A22" s="69" t="s">
        <v>55</v>
      </c>
      <c r="B22" s="95" t="s">
        <v>29</v>
      </c>
      <c r="C22" s="50" t="s">
        <v>58</v>
      </c>
      <c r="D22" s="78" t="s">
        <v>59</v>
      </c>
      <c r="E22" s="36">
        <v>335.4</v>
      </c>
      <c r="F22" s="20">
        <v>41640</v>
      </c>
      <c r="G22" s="20">
        <v>42004</v>
      </c>
      <c r="H22" s="44">
        <v>2</v>
      </c>
      <c r="I22" s="33" t="s">
        <v>43</v>
      </c>
      <c r="J22" s="30"/>
      <c r="K22" s="30"/>
      <c r="L22" s="30"/>
    </row>
    <row r="23" spans="1:12" s="31" customFormat="1" ht="93.75" customHeight="1">
      <c r="A23" s="69" t="s">
        <v>56</v>
      </c>
      <c r="B23" s="95" t="s">
        <v>29</v>
      </c>
      <c r="C23" s="50" t="s">
        <v>57</v>
      </c>
      <c r="D23" s="78" t="s">
        <v>59</v>
      </c>
      <c r="E23" s="36">
        <v>90</v>
      </c>
      <c r="F23" s="20">
        <v>41640</v>
      </c>
      <c r="G23" s="20">
        <v>42004</v>
      </c>
      <c r="H23" s="44">
        <v>2</v>
      </c>
      <c r="I23" s="33" t="s">
        <v>43</v>
      </c>
      <c r="J23" s="30"/>
      <c r="K23" s="30"/>
      <c r="L23" s="30"/>
    </row>
    <row r="24" spans="1:12" s="31" customFormat="1" ht="93.75" customHeight="1">
      <c r="A24" s="34" t="s">
        <v>15</v>
      </c>
      <c r="B24" s="27" t="s">
        <v>12</v>
      </c>
      <c r="C24" s="50" t="s">
        <v>61</v>
      </c>
      <c r="D24" s="13"/>
      <c r="E24" s="46">
        <f>E25</f>
        <v>23764</v>
      </c>
      <c r="F24" s="25"/>
      <c r="G24" s="25"/>
      <c r="H24" s="44"/>
      <c r="I24" s="33"/>
      <c r="J24" s="30"/>
      <c r="K24" s="30"/>
      <c r="L24" s="30"/>
    </row>
    <row r="25" spans="1:12" s="31" customFormat="1" ht="273" customHeight="1">
      <c r="A25" s="98" t="s">
        <v>62</v>
      </c>
      <c r="B25" s="90" t="s">
        <v>29</v>
      </c>
      <c r="C25" s="41" t="s">
        <v>32</v>
      </c>
      <c r="D25" s="56" t="s">
        <v>60</v>
      </c>
      <c r="E25" s="87">
        <v>23764</v>
      </c>
      <c r="F25" s="82">
        <v>41640</v>
      </c>
      <c r="G25" s="82">
        <v>42004</v>
      </c>
      <c r="H25" s="53" t="s">
        <v>64</v>
      </c>
      <c r="I25" s="33" t="s">
        <v>63</v>
      </c>
      <c r="J25" s="30"/>
      <c r="K25" s="30"/>
      <c r="L25" s="30"/>
    </row>
    <row r="26" spans="1:12" s="31" customFormat="1" ht="54.75" customHeight="1">
      <c r="A26" s="34" t="s">
        <v>16</v>
      </c>
      <c r="B26" s="39" t="s">
        <v>12</v>
      </c>
      <c r="C26" s="41" t="s">
        <v>65</v>
      </c>
      <c r="D26" s="13"/>
      <c r="E26" s="54">
        <f>E27</f>
        <v>3000</v>
      </c>
      <c r="F26" s="55"/>
      <c r="G26" s="55"/>
      <c r="H26" s="53"/>
      <c r="I26" s="33"/>
      <c r="J26" s="30"/>
      <c r="K26" s="30"/>
      <c r="L26" s="30"/>
    </row>
    <row r="27" spans="1:12" s="31" customFormat="1" ht="227.25" customHeight="1">
      <c r="A27" s="98" t="s">
        <v>66</v>
      </c>
      <c r="B27" s="90" t="s">
        <v>29</v>
      </c>
      <c r="C27" s="41" t="s">
        <v>67</v>
      </c>
      <c r="D27" s="56" t="s">
        <v>33</v>
      </c>
      <c r="E27" s="87">
        <v>3000</v>
      </c>
      <c r="F27" s="82">
        <v>41640</v>
      </c>
      <c r="G27" s="82">
        <v>42004</v>
      </c>
      <c r="H27" s="53" t="s">
        <v>69</v>
      </c>
      <c r="I27" s="33" t="s">
        <v>68</v>
      </c>
      <c r="J27" s="30"/>
      <c r="K27" s="30"/>
      <c r="L27" s="30"/>
    </row>
    <row r="28" spans="1:12" s="31" customFormat="1" ht="48.75" customHeight="1">
      <c r="A28" s="34" t="s">
        <v>17</v>
      </c>
      <c r="B28" s="39" t="s">
        <v>12</v>
      </c>
      <c r="C28" s="68" t="s">
        <v>71</v>
      </c>
      <c r="D28" s="56"/>
      <c r="E28" s="54">
        <f>E29</f>
        <v>500</v>
      </c>
      <c r="F28" s="55"/>
      <c r="G28" s="55"/>
      <c r="H28" s="53"/>
      <c r="I28" s="33"/>
      <c r="J28" s="30"/>
      <c r="K28" s="30"/>
      <c r="L28" s="30"/>
    </row>
    <row r="29" spans="1:12" s="31" customFormat="1" ht="393" customHeight="1">
      <c r="A29" s="98" t="s">
        <v>70</v>
      </c>
      <c r="B29" s="90" t="s">
        <v>29</v>
      </c>
      <c r="C29" s="71" t="s">
        <v>113</v>
      </c>
      <c r="D29" s="78" t="s">
        <v>59</v>
      </c>
      <c r="E29" s="87">
        <v>500</v>
      </c>
      <c r="F29" s="82">
        <v>41640</v>
      </c>
      <c r="G29" s="82">
        <v>42004</v>
      </c>
      <c r="H29" s="53" t="s">
        <v>115</v>
      </c>
      <c r="I29" s="33" t="s">
        <v>114</v>
      </c>
      <c r="J29" s="30"/>
      <c r="K29" s="30"/>
      <c r="L29" s="30"/>
    </row>
    <row r="30" spans="1:12" s="31" customFormat="1" ht="48.75" customHeight="1">
      <c r="A30" s="34" t="s">
        <v>18</v>
      </c>
      <c r="B30" s="39" t="s">
        <v>12</v>
      </c>
      <c r="C30" s="68" t="s">
        <v>72</v>
      </c>
      <c r="D30" s="56"/>
      <c r="E30" s="54">
        <f>E31</f>
        <v>500</v>
      </c>
      <c r="F30" s="55"/>
      <c r="G30" s="55"/>
      <c r="H30" s="53"/>
      <c r="I30" s="33"/>
      <c r="J30" s="30"/>
      <c r="K30" s="30"/>
      <c r="L30" s="30"/>
    </row>
    <row r="31" spans="1:12" s="31" customFormat="1" ht="99.75" customHeight="1">
      <c r="A31" s="99" t="s">
        <v>73</v>
      </c>
      <c r="B31" s="70" t="s">
        <v>29</v>
      </c>
      <c r="C31" s="41" t="s">
        <v>116</v>
      </c>
      <c r="D31" s="77" t="s">
        <v>117</v>
      </c>
      <c r="E31" s="87">
        <v>500</v>
      </c>
      <c r="F31" s="82">
        <v>41640</v>
      </c>
      <c r="G31" s="82">
        <v>42004</v>
      </c>
      <c r="H31" s="52" t="s">
        <v>119</v>
      </c>
      <c r="I31" s="33" t="s">
        <v>118</v>
      </c>
      <c r="J31" s="30"/>
      <c r="K31" s="30"/>
      <c r="L31" s="30"/>
    </row>
    <row r="32" spans="1:12" s="31" customFormat="1" ht="75" customHeight="1">
      <c r="A32" s="60" t="s">
        <v>74</v>
      </c>
      <c r="B32" s="39" t="s">
        <v>12</v>
      </c>
      <c r="C32" s="59" t="s">
        <v>75</v>
      </c>
      <c r="D32" s="60"/>
      <c r="E32" s="74">
        <f>E33+E34+E35+E36+E37+E38</f>
        <v>63553.1</v>
      </c>
      <c r="F32" s="60"/>
      <c r="G32" s="60"/>
      <c r="H32" s="60"/>
      <c r="I32" s="60"/>
      <c r="J32" s="30"/>
      <c r="K32" s="30"/>
      <c r="L32" s="30"/>
    </row>
    <row r="33" spans="1:12" s="31" customFormat="1" ht="90.75" customHeight="1">
      <c r="A33" s="100" t="s">
        <v>76</v>
      </c>
      <c r="B33" s="101" t="s">
        <v>29</v>
      </c>
      <c r="C33" s="50" t="s">
        <v>120</v>
      </c>
      <c r="D33" s="56" t="s">
        <v>33</v>
      </c>
      <c r="E33" s="81">
        <v>18705</v>
      </c>
      <c r="F33" s="82">
        <v>41640</v>
      </c>
      <c r="G33" s="82">
        <v>42004</v>
      </c>
      <c r="H33" s="847" t="s">
        <v>128</v>
      </c>
      <c r="I33" s="844" t="s">
        <v>127</v>
      </c>
      <c r="J33" s="30"/>
      <c r="K33" s="30"/>
      <c r="L33" s="30"/>
    </row>
    <row r="34" spans="1:12" s="31" customFormat="1" ht="125.25" customHeight="1">
      <c r="A34" s="100" t="s">
        <v>87</v>
      </c>
      <c r="B34" s="101" t="s">
        <v>29</v>
      </c>
      <c r="C34" s="50" t="s">
        <v>121</v>
      </c>
      <c r="D34" s="38" t="s">
        <v>122</v>
      </c>
      <c r="E34" s="81">
        <v>21220</v>
      </c>
      <c r="F34" s="82">
        <v>41640</v>
      </c>
      <c r="G34" s="82">
        <v>42004</v>
      </c>
      <c r="H34" s="848"/>
      <c r="I34" s="845"/>
      <c r="J34" s="30"/>
      <c r="K34" s="30"/>
      <c r="L34" s="30"/>
    </row>
    <row r="35" spans="1:12" s="31" customFormat="1" ht="123" customHeight="1">
      <c r="A35" s="100" t="s">
        <v>88</v>
      </c>
      <c r="B35" s="101" t="s">
        <v>29</v>
      </c>
      <c r="C35" s="50" t="s">
        <v>123</v>
      </c>
      <c r="D35" s="56" t="s">
        <v>33</v>
      </c>
      <c r="E35" s="81">
        <v>3428.1</v>
      </c>
      <c r="F35" s="82">
        <v>41640</v>
      </c>
      <c r="G35" s="82">
        <v>42004</v>
      </c>
      <c r="H35" s="848"/>
      <c r="I35" s="845"/>
      <c r="J35" s="30"/>
      <c r="K35" s="30"/>
      <c r="L35" s="30"/>
    </row>
    <row r="36" spans="1:12" s="31" customFormat="1" ht="75.75" customHeight="1">
      <c r="A36" s="100" t="s">
        <v>89</v>
      </c>
      <c r="B36" s="101" t="s">
        <v>29</v>
      </c>
      <c r="C36" s="50" t="s">
        <v>125</v>
      </c>
      <c r="D36" s="38" t="s">
        <v>122</v>
      </c>
      <c r="E36" s="81">
        <f>5018+9977</f>
        <v>14995</v>
      </c>
      <c r="F36" s="82">
        <v>41640</v>
      </c>
      <c r="G36" s="82">
        <v>42004</v>
      </c>
      <c r="H36" s="848"/>
      <c r="I36" s="845"/>
      <c r="J36" s="30"/>
      <c r="K36" s="30"/>
      <c r="L36" s="30"/>
    </row>
    <row r="37" spans="1:12" s="31" customFormat="1" ht="80.25" customHeight="1">
      <c r="A37" s="100" t="s">
        <v>90</v>
      </c>
      <c r="B37" s="101" t="s">
        <v>29</v>
      </c>
      <c r="C37" s="50" t="s">
        <v>124</v>
      </c>
      <c r="D37" s="38" t="s">
        <v>122</v>
      </c>
      <c r="E37" s="81">
        <v>2205</v>
      </c>
      <c r="F37" s="82">
        <v>41640</v>
      </c>
      <c r="G37" s="82">
        <v>42004</v>
      </c>
      <c r="H37" s="848"/>
      <c r="I37" s="845"/>
      <c r="J37" s="30"/>
      <c r="K37" s="30"/>
      <c r="L37" s="30"/>
    </row>
    <row r="38" spans="1:12" s="31" customFormat="1" ht="51" customHeight="1">
      <c r="A38" s="100" t="s">
        <v>91</v>
      </c>
      <c r="B38" s="101" t="s">
        <v>29</v>
      </c>
      <c r="C38" s="50" t="s">
        <v>126</v>
      </c>
      <c r="D38" s="38" t="s">
        <v>122</v>
      </c>
      <c r="E38" s="81">
        <v>3000</v>
      </c>
      <c r="F38" s="82">
        <v>41640</v>
      </c>
      <c r="G38" s="82">
        <v>42004</v>
      </c>
      <c r="H38" s="849"/>
      <c r="I38" s="846"/>
      <c r="J38" s="30"/>
      <c r="K38" s="30"/>
      <c r="L38" s="30"/>
    </row>
    <row r="39" spans="1:12" ht="36" customHeight="1">
      <c r="A39" s="64" t="s">
        <v>77</v>
      </c>
      <c r="B39" s="39" t="s">
        <v>12</v>
      </c>
      <c r="C39" s="1" t="s">
        <v>78</v>
      </c>
      <c r="D39" s="61"/>
      <c r="E39" s="80">
        <f>E40</f>
        <v>5825</v>
      </c>
      <c r="F39" s="61"/>
      <c r="G39" s="61"/>
      <c r="H39" s="62"/>
      <c r="I39" s="62"/>
      <c r="J39" s="58"/>
      <c r="K39" s="58"/>
      <c r="L39" s="58"/>
    </row>
    <row r="40" spans="1:12" ht="90">
      <c r="A40" s="100" t="s">
        <v>81</v>
      </c>
      <c r="B40" s="101" t="s">
        <v>29</v>
      </c>
      <c r="C40" s="49" t="s">
        <v>129</v>
      </c>
      <c r="D40" s="38" t="s">
        <v>122</v>
      </c>
      <c r="E40" s="81">
        <v>5825</v>
      </c>
      <c r="F40" s="82">
        <v>41640</v>
      </c>
      <c r="G40" s="82">
        <v>42004</v>
      </c>
      <c r="H40" s="78" t="s">
        <v>131</v>
      </c>
      <c r="I40" s="15" t="s">
        <v>130</v>
      </c>
      <c r="J40" s="58"/>
      <c r="K40" s="58"/>
      <c r="L40" s="58"/>
    </row>
    <row r="41" spans="1:12" ht="90">
      <c r="A41" s="64" t="s">
        <v>79</v>
      </c>
      <c r="B41" s="39" t="s">
        <v>12</v>
      </c>
      <c r="C41" s="1" t="s">
        <v>80</v>
      </c>
      <c r="D41" s="61"/>
      <c r="E41" s="86">
        <f>E42+E43+E44</f>
        <v>58251.4</v>
      </c>
      <c r="F41" s="61"/>
      <c r="G41" s="61"/>
      <c r="H41" s="62"/>
      <c r="I41" s="62"/>
      <c r="J41" s="58"/>
      <c r="K41" s="58"/>
      <c r="L41" s="58"/>
    </row>
    <row r="42" spans="1:12" ht="106.5" customHeight="1">
      <c r="A42" s="100" t="s">
        <v>82</v>
      </c>
      <c r="B42" s="101" t="s">
        <v>29</v>
      </c>
      <c r="C42" s="85" t="s">
        <v>133</v>
      </c>
      <c r="D42" s="56" t="s">
        <v>33</v>
      </c>
      <c r="E42" s="86">
        <v>38866</v>
      </c>
      <c r="F42" s="82">
        <v>41640</v>
      </c>
      <c r="G42" s="82">
        <v>42004</v>
      </c>
      <c r="H42" s="844" t="s">
        <v>136</v>
      </c>
      <c r="I42" s="844" t="s">
        <v>135</v>
      </c>
      <c r="J42" s="58"/>
      <c r="K42" s="58"/>
      <c r="L42" s="58"/>
    </row>
    <row r="43" spans="1:12" ht="192.75" customHeight="1">
      <c r="A43" s="100" t="s">
        <v>83</v>
      </c>
      <c r="B43" s="101" t="s">
        <v>29</v>
      </c>
      <c r="C43" s="85" t="s">
        <v>134</v>
      </c>
      <c r="D43" s="56" t="s">
        <v>60</v>
      </c>
      <c r="E43" s="86">
        <v>69.4</v>
      </c>
      <c r="F43" s="82">
        <v>41640</v>
      </c>
      <c r="G43" s="82">
        <v>42004</v>
      </c>
      <c r="H43" s="845"/>
      <c r="I43" s="845"/>
      <c r="J43" s="58"/>
      <c r="K43" s="58"/>
      <c r="L43" s="58"/>
    </row>
    <row r="44" spans="1:12" ht="143.25" customHeight="1">
      <c r="A44" s="102" t="s">
        <v>84</v>
      </c>
      <c r="B44" s="103" t="s">
        <v>29</v>
      </c>
      <c r="C44" s="84" t="s">
        <v>132</v>
      </c>
      <c r="D44" s="56" t="s">
        <v>33</v>
      </c>
      <c r="E44" s="86">
        <v>19316</v>
      </c>
      <c r="F44" s="82">
        <v>41640</v>
      </c>
      <c r="G44" s="82">
        <v>42004</v>
      </c>
      <c r="H44" s="846"/>
      <c r="I44" s="846"/>
      <c r="J44" s="58"/>
      <c r="K44" s="58"/>
      <c r="L44" s="58"/>
    </row>
    <row r="45" spans="1:12" ht="60">
      <c r="A45" s="66" t="s">
        <v>85</v>
      </c>
      <c r="B45" s="39" t="s">
        <v>12</v>
      </c>
      <c r="C45" s="21" t="s">
        <v>34</v>
      </c>
      <c r="E45" s="83">
        <f>E46+E47</f>
        <v>4000</v>
      </c>
      <c r="F45" s="61"/>
      <c r="G45" s="61"/>
      <c r="H45" s="62"/>
      <c r="I45" s="62"/>
      <c r="J45" s="58"/>
      <c r="K45" s="58"/>
      <c r="L45" s="58"/>
    </row>
    <row r="46" spans="1:12" ht="45">
      <c r="A46" s="100" t="s">
        <v>86</v>
      </c>
      <c r="B46" s="101" t="s">
        <v>29</v>
      </c>
      <c r="C46" s="1" t="s">
        <v>138</v>
      </c>
      <c r="D46" s="16" t="s">
        <v>39</v>
      </c>
      <c r="E46" s="83">
        <v>3906</v>
      </c>
      <c r="F46" s="82">
        <v>41640</v>
      </c>
      <c r="G46" s="82">
        <v>42004</v>
      </c>
      <c r="H46" s="852">
        <v>0.21</v>
      </c>
      <c r="I46" s="850" t="s">
        <v>140</v>
      </c>
      <c r="J46" s="58"/>
      <c r="K46" s="58"/>
      <c r="L46" s="58"/>
    </row>
    <row r="47" spans="1:12" ht="60">
      <c r="A47" s="100" t="s">
        <v>137</v>
      </c>
      <c r="B47" s="101" t="s">
        <v>29</v>
      </c>
      <c r="C47" s="1" t="s">
        <v>139</v>
      </c>
      <c r="D47" s="16" t="s">
        <v>39</v>
      </c>
      <c r="E47" s="83">
        <v>94</v>
      </c>
      <c r="F47" s="82">
        <v>41640</v>
      </c>
      <c r="G47" s="82">
        <v>42004</v>
      </c>
      <c r="H47" s="853"/>
      <c r="I47" s="851"/>
      <c r="J47" s="58"/>
      <c r="K47" s="58"/>
      <c r="L47" s="58"/>
    </row>
    <row r="48" spans="1:12" ht="62.25" customHeight="1">
      <c r="A48" s="29" t="s">
        <v>92</v>
      </c>
      <c r="B48" s="40" t="s">
        <v>12</v>
      </c>
      <c r="C48" s="21" t="s">
        <v>93</v>
      </c>
      <c r="D48" s="13"/>
      <c r="E48" s="88">
        <f>E49</f>
        <v>5286.5</v>
      </c>
      <c r="F48" s="12"/>
      <c r="G48" s="13"/>
      <c r="H48" s="14"/>
      <c r="I48" s="14"/>
      <c r="J48" s="58"/>
      <c r="K48" s="58"/>
      <c r="L48" s="58"/>
    </row>
    <row r="49" spans="1:12" ht="99" customHeight="1">
      <c r="A49" s="98" t="s">
        <v>141</v>
      </c>
      <c r="B49" s="67" t="s">
        <v>29</v>
      </c>
      <c r="C49" s="7" t="s">
        <v>143</v>
      </c>
      <c r="D49" s="13" t="s">
        <v>142</v>
      </c>
      <c r="E49" s="88">
        <v>5286.5</v>
      </c>
      <c r="F49" s="82">
        <v>41640</v>
      </c>
      <c r="G49" s="82">
        <v>42004</v>
      </c>
      <c r="H49" s="89">
        <v>0.016</v>
      </c>
      <c r="I49" s="14" t="s">
        <v>144</v>
      </c>
      <c r="J49" s="58"/>
      <c r="K49" s="58"/>
      <c r="L49" s="58"/>
    </row>
    <row r="50" spans="1:12" ht="97.5" customHeight="1">
      <c r="A50" s="92" t="s">
        <v>94</v>
      </c>
      <c r="B50" s="40" t="s">
        <v>12</v>
      </c>
      <c r="C50" s="21" t="s">
        <v>95</v>
      </c>
      <c r="D50" s="13"/>
      <c r="E50" s="36">
        <f>E51+E52</f>
        <v>129132.4</v>
      </c>
      <c r="F50" s="25"/>
      <c r="G50" s="25"/>
      <c r="H50" s="14"/>
      <c r="I50" s="14"/>
      <c r="J50" s="58"/>
      <c r="K50" s="58"/>
      <c r="L50" s="58"/>
    </row>
    <row r="51" spans="1:12" ht="104.25" customHeight="1">
      <c r="A51" s="91" t="s">
        <v>96</v>
      </c>
      <c r="B51" s="67" t="s">
        <v>29</v>
      </c>
      <c r="C51" s="7" t="s">
        <v>147</v>
      </c>
      <c r="D51" s="56" t="s">
        <v>60</v>
      </c>
      <c r="E51" s="36">
        <f>48130.4+74317</f>
        <v>122447.4</v>
      </c>
      <c r="F51" s="82">
        <v>41640</v>
      </c>
      <c r="G51" s="90">
        <v>42004</v>
      </c>
      <c r="H51" s="856" t="s">
        <v>146</v>
      </c>
      <c r="I51" s="854" t="s">
        <v>145</v>
      </c>
      <c r="J51" s="58"/>
      <c r="K51" s="58"/>
      <c r="L51" s="58"/>
    </row>
    <row r="52" spans="1:12" ht="95.25" customHeight="1">
      <c r="A52" s="91" t="s">
        <v>97</v>
      </c>
      <c r="B52" s="67" t="s">
        <v>29</v>
      </c>
      <c r="C52" s="7" t="s">
        <v>148</v>
      </c>
      <c r="D52" s="56" t="s">
        <v>142</v>
      </c>
      <c r="E52" s="36">
        <v>6685</v>
      </c>
      <c r="F52" s="82">
        <v>41640</v>
      </c>
      <c r="G52" s="82">
        <v>42004</v>
      </c>
      <c r="H52" s="857"/>
      <c r="I52" s="855"/>
      <c r="J52" s="58"/>
      <c r="K52" s="58"/>
      <c r="L52" s="58"/>
    </row>
    <row r="53" spans="1:12" ht="75.75" customHeight="1">
      <c r="A53" s="92" t="s">
        <v>98</v>
      </c>
      <c r="B53" s="40" t="s">
        <v>12</v>
      </c>
      <c r="C53" s="21" t="s">
        <v>99</v>
      </c>
      <c r="D53" s="24"/>
      <c r="E53" s="93">
        <f>E54</f>
        <v>12791</v>
      </c>
      <c r="F53" s="25"/>
      <c r="G53" s="25"/>
      <c r="H53" s="14"/>
      <c r="I53" s="14"/>
      <c r="J53" s="58"/>
      <c r="K53" s="58"/>
      <c r="L53" s="58"/>
    </row>
    <row r="54" spans="1:12" ht="128.25" customHeight="1">
      <c r="A54" s="6" t="s">
        <v>149</v>
      </c>
      <c r="B54" s="67" t="s">
        <v>29</v>
      </c>
      <c r="C54" s="14" t="s">
        <v>99</v>
      </c>
      <c r="D54" s="14" t="s">
        <v>203</v>
      </c>
      <c r="E54" s="87">
        <v>12791</v>
      </c>
      <c r="F54" s="82">
        <v>41640</v>
      </c>
      <c r="G54" s="82">
        <v>42004</v>
      </c>
      <c r="H54" s="94">
        <v>0.56</v>
      </c>
      <c r="I54" s="14" t="s">
        <v>150</v>
      </c>
      <c r="J54" s="58"/>
      <c r="K54" s="58"/>
      <c r="L54" s="58"/>
    </row>
    <row r="55" spans="1:12" ht="97.5" customHeight="1">
      <c r="A55" s="29" t="s">
        <v>100</v>
      </c>
      <c r="B55" s="40" t="s">
        <v>12</v>
      </c>
      <c r="C55" s="7" t="s">
        <v>102</v>
      </c>
      <c r="D55" s="13" t="s">
        <v>151</v>
      </c>
      <c r="E55" s="87">
        <v>129</v>
      </c>
      <c r="F55" s="82">
        <v>41640</v>
      </c>
      <c r="G55" s="82">
        <v>42004</v>
      </c>
      <c r="H55" s="94">
        <v>0.84</v>
      </c>
      <c r="I55" s="14" t="s">
        <v>152</v>
      </c>
      <c r="J55" s="58"/>
      <c r="K55" s="58"/>
      <c r="L55" s="58"/>
    </row>
    <row r="56" spans="1:12" ht="120">
      <c r="A56" s="29" t="s">
        <v>101</v>
      </c>
      <c r="B56" s="40" t="s">
        <v>12</v>
      </c>
      <c r="C56" s="7" t="s">
        <v>103</v>
      </c>
      <c r="D56" s="14" t="s">
        <v>203</v>
      </c>
      <c r="E56" s="87">
        <v>3000</v>
      </c>
      <c r="F56" s="82">
        <v>41640</v>
      </c>
      <c r="G56" s="82">
        <v>42004</v>
      </c>
      <c r="H56" s="56" t="s">
        <v>154</v>
      </c>
      <c r="I56" s="14" t="s">
        <v>153</v>
      </c>
      <c r="J56" s="58"/>
      <c r="K56" s="58"/>
      <c r="L56" s="58"/>
    </row>
    <row r="57" spans="1:9" s="73" customFormat="1" ht="21.75" customHeight="1">
      <c r="A57" s="8" t="s">
        <v>19</v>
      </c>
      <c r="B57" s="43" t="s">
        <v>8</v>
      </c>
      <c r="C57" s="79" t="s">
        <v>35</v>
      </c>
      <c r="D57" s="8"/>
      <c r="E57" s="12"/>
      <c r="F57" s="8"/>
      <c r="G57" s="8"/>
      <c r="H57" s="17"/>
      <c r="I57" s="17"/>
    </row>
    <row r="58" spans="1:9" s="31" customFormat="1" ht="61.5" customHeight="1">
      <c r="A58" s="21" t="s">
        <v>20</v>
      </c>
      <c r="B58" s="40" t="s">
        <v>12</v>
      </c>
      <c r="C58" s="23" t="s">
        <v>104</v>
      </c>
      <c r="D58" s="22"/>
      <c r="E58" s="46">
        <f>E59+E60+E61</f>
        <v>1677501.1</v>
      </c>
      <c r="F58" s="27"/>
      <c r="G58" s="27"/>
      <c r="H58" s="23"/>
      <c r="I58" s="23"/>
    </row>
    <row r="59" spans="1:9" ht="45">
      <c r="A59" s="104" t="s">
        <v>156</v>
      </c>
      <c r="B59" s="42" t="s">
        <v>29</v>
      </c>
      <c r="C59" s="14" t="s">
        <v>159</v>
      </c>
      <c r="D59" s="13" t="s">
        <v>155</v>
      </c>
      <c r="E59" s="36">
        <f>918635+318741.2</f>
        <v>1237376.2</v>
      </c>
      <c r="F59" s="82">
        <v>41640</v>
      </c>
      <c r="G59" s="82">
        <v>42004</v>
      </c>
      <c r="H59" s="856" t="s">
        <v>163</v>
      </c>
      <c r="I59" s="854" t="s">
        <v>162</v>
      </c>
    </row>
    <row r="60" spans="1:9" ht="54.75" customHeight="1">
      <c r="A60" s="104" t="s">
        <v>157</v>
      </c>
      <c r="B60" s="42" t="s">
        <v>29</v>
      </c>
      <c r="C60" s="14" t="s">
        <v>160</v>
      </c>
      <c r="D60" s="13" t="s">
        <v>155</v>
      </c>
      <c r="E60" s="36">
        <v>430614.9</v>
      </c>
      <c r="F60" s="82">
        <v>41640</v>
      </c>
      <c r="G60" s="82">
        <v>42004</v>
      </c>
      <c r="H60" s="861"/>
      <c r="I60" s="865"/>
    </row>
    <row r="61" spans="1:9" ht="66.75" customHeight="1">
      <c r="A61" s="104" t="s">
        <v>158</v>
      </c>
      <c r="B61" s="42" t="s">
        <v>29</v>
      </c>
      <c r="C61" s="14" t="s">
        <v>161</v>
      </c>
      <c r="D61" s="13" t="s">
        <v>155</v>
      </c>
      <c r="E61" s="36">
        <v>9510</v>
      </c>
      <c r="F61" s="82">
        <v>41640</v>
      </c>
      <c r="G61" s="82">
        <v>42004</v>
      </c>
      <c r="H61" s="857"/>
      <c r="I61" s="855"/>
    </row>
    <row r="62" spans="1:9" s="31" customFormat="1" ht="32.25" customHeight="1">
      <c r="A62" s="21" t="s">
        <v>21</v>
      </c>
      <c r="B62" s="40" t="s">
        <v>12</v>
      </c>
      <c r="C62" s="106" t="s">
        <v>105</v>
      </c>
      <c r="D62" s="13"/>
      <c r="E62" s="46">
        <f>E63</f>
        <v>35000</v>
      </c>
      <c r="F62" s="25"/>
      <c r="G62" s="25"/>
      <c r="H62" s="23"/>
      <c r="I62" s="23"/>
    </row>
    <row r="63" spans="1:9" ht="72" customHeight="1">
      <c r="A63" s="1" t="s">
        <v>164</v>
      </c>
      <c r="B63" s="42" t="s">
        <v>29</v>
      </c>
      <c r="C63" s="106" t="s">
        <v>165</v>
      </c>
      <c r="D63" s="13" t="s">
        <v>155</v>
      </c>
      <c r="E63" s="107">
        <v>35000</v>
      </c>
      <c r="F63" s="82">
        <v>41640</v>
      </c>
      <c r="G63" s="82">
        <v>42004</v>
      </c>
      <c r="H63" s="15" t="s">
        <v>167</v>
      </c>
      <c r="I63" s="18" t="s">
        <v>166</v>
      </c>
    </row>
    <row r="64" spans="1:9" ht="48" customHeight="1">
      <c r="A64" s="2" t="s">
        <v>36</v>
      </c>
      <c r="B64" s="105" t="s">
        <v>12</v>
      </c>
      <c r="C64" s="108" t="s">
        <v>106</v>
      </c>
      <c r="D64" s="13"/>
      <c r="E64" s="109">
        <f>E65</f>
        <v>52281.5</v>
      </c>
      <c r="F64" s="20"/>
      <c r="G64" s="20"/>
      <c r="H64" s="15"/>
      <c r="I64" s="18"/>
    </row>
    <row r="65" spans="1:9" ht="168.75" customHeight="1">
      <c r="A65" s="41" t="s">
        <v>169</v>
      </c>
      <c r="B65" s="42" t="s">
        <v>29</v>
      </c>
      <c r="C65" s="110" t="s">
        <v>168</v>
      </c>
      <c r="D65" s="56" t="s">
        <v>155</v>
      </c>
      <c r="E65" s="36">
        <v>52281.5</v>
      </c>
      <c r="F65" s="82">
        <v>41640</v>
      </c>
      <c r="G65" s="82">
        <v>42004</v>
      </c>
      <c r="H65" s="110" t="s">
        <v>163</v>
      </c>
      <c r="I65" s="14" t="s">
        <v>170</v>
      </c>
    </row>
    <row r="66" spans="1:9" ht="55.5" customHeight="1">
      <c r="A66" s="1" t="s">
        <v>37</v>
      </c>
      <c r="B66" s="40" t="s">
        <v>12</v>
      </c>
      <c r="C66" s="111" t="s">
        <v>107</v>
      </c>
      <c r="D66" s="14"/>
      <c r="E66" s="112">
        <f>E67</f>
        <v>2757.2</v>
      </c>
      <c r="F66" s="20"/>
      <c r="G66" s="20"/>
      <c r="H66" s="15"/>
      <c r="I66" s="15"/>
    </row>
    <row r="67" spans="1:9" ht="125.25" customHeight="1">
      <c r="A67" s="95" t="s">
        <v>171</v>
      </c>
      <c r="B67" s="42" t="s">
        <v>29</v>
      </c>
      <c r="C67" s="15" t="s">
        <v>107</v>
      </c>
      <c r="D67" s="14" t="s">
        <v>203</v>
      </c>
      <c r="E67" s="36">
        <v>2757.2</v>
      </c>
      <c r="F67" s="82">
        <v>41640</v>
      </c>
      <c r="G67" s="82">
        <v>42004</v>
      </c>
      <c r="H67" s="89">
        <v>0.745</v>
      </c>
      <c r="I67" s="14" t="s">
        <v>172</v>
      </c>
    </row>
    <row r="68" spans="1:9" ht="66.75" customHeight="1">
      <c r="A68" s="7" t="s">
        <v>38</v>
      </c>
      <c r="B68" s="40" t="s">
        <v>12</v>
      </c>
      <c r="C68" s="17" t="s">
        <v>108</v>
      </c>
      <c r="D68" s="12"/>
      <c r="E68" s="47">
        <f>E69+E70+E71+E72+E73</f>
        <v>4670.3</v>
      </c>
      <c r="F68" s="20"/>
      <c r="G68" s="20"/>
      <c r="H68" s="14"/>
      <c r="I68" s="14"/>
    </row>
    <row r="69" spans="1:9" ht="64.5" customHeight="1">
      <c r="A69" s="7" t="s">
        <v>173</v>
      </c>
      <c r="B69" s="42" t="s">
        <v>29</v>
      </c>
      <c r="C69" s="14"/>
      <c r="D69" s="51" t="s">
        <v>60</v>
      </c>
      <c r="E69" s="36">
        <v>1000</v>
      </c>
      <c r="F69" s="82">
        <v>41640</v>
      </c>
      <c r="G69" s="82">
        <v>42004</v>
      </c>
      <c r="H69" s="856" t="s">
        <v>179</v>
      </c>
      <c r="I69" s="856" t="s">
        <v>178</v>
      </c>
    </row>
    <row r="70" spans="1:9" ht="52.5" customHeight="1">
      <c r="A70" s="7" t="s">
        <v>174</v>
      </c>
      <c r="B70" s="42" t="s">
        <v>29</v>
      </c>
      <c r="C70" s="14"/>
      <c r="D70" s="13" t="s">
        <v>155</v>
      </c>
      <c r="E70" s="36">
        <v>170.3</v>
      </c>
      <c r="F70" s="82">
        <v>41640</v>
      </c>
      <c r="G70" s="82">
        <v>42004</v>
      </c>
      <c r="H70" s="861"/>
      <c r="I70" s="861"/>
    </row>
    <row r="71" spans="1:9" ht="52.5" customHeight="1">
      <c r="A71" s="7" t="s">
        <v>175</v>
      </c>
      <c r="B71" s="42" t="s">
        <v>29</v>
      </c>
      <c r="C71" s="14"/>
      <c r="D71" s="13" t="s">
        <v>155</v>
      </c>
      <c r="E71" s="36">
        <v>1000</v>
      </c>
      <c r="F71" s="82">
        <v>41640</v>
      </c>
      <c r="G71" s="82">
        <v>42004</v>
      </c>
      <c r="H71" s="861"/>
      <c r="I71" s="861"/>
    </row>
    <row r="72" spans="1:9" ht="50.25" customHeight="1">
      <c r="A72" s="7" t="s">
        <v>176</v>
      </c>
      <c r="B72" s="42" t="s">
        <v>29</v>
      </c>
      <c r="C72" s="14"/>
      <c r="D72" s="13" t="s">
        <v>155</v>
      </c>
      <c r="E72" s="36">
        <v>2000</v>
      </c>
      <c r="F72" s="82">
        <v>41640</v>
      </c>
      <c r="G72" s="82">
        <v>42004</v>
      </c>
      <c r="H72" s="861"/>
      <c r="I72" s="861"/>
    </row>
    <row r="73" spans="1:9" ht="54.75" customHeight="1">
      <c r="A73" s="7" t="s">
        <v>177</v>
      </c>
      <c r="B73" s="42" t="s">
        <v>29</v>
      </c>
      <c r="C73" s="14"/>
      <c r="D73" s="13" t="s">
        <v>155</v>
      </c>
      <c r="E73" s="36">
        <v>500</v>
      </c>
      <c r="F73" s="82">
        <v>41640</v>
      </c>
      <c r="G73" s="82">
        <v>42004</v>
      </c>
      <c r="H73" s="857"/>
      <c r="I73" s="857"/>
    </row>
    <row r="74" spans="1:9" ht="75.75" customHeight="1">
      <c r="A74" s="43" t="s">
        <v>109</v>
      </c>
      <c r="B74" s="40" t="s">
        <v>12</v>
      </c>
      <c r="C74" s="23" t="s">
        <v>110</v>
      </c>
      <c r="D74" s="13"/>
      <c r="E74" s="47">
        <f>E75+E76+E77+E78</f>
        <v>1114</v>
      </c>
      <c r="F74" s="82"/>
      <c r="G74" s="82"/>
      <c r="H74" s="14"/>
      <c r="I74" s="14"/>
    </row>
    <row r="75" spans="1:9" ht="60.75" customHeight="1">
      <c r="A75" s="7" t="s">
        <v>181</v>
      </c>
      <c r="B75" s="42" t="s">
        <v>29</v>
      </c>
      <c r="C75" s="14" t="s">
        <v>183</v>
      </c>
      <c r="D75" s="114" t="s">
        <v>187</v>
      </c>
      <c r="E75" s="87">
        <v>734</v>
      </c>
      <c r="F75" s="82">
        <v>41640</v>
      </c>
      <c r="G75" s="82">
        <v>42004</v>
      </c>
      <c r="H75" s="858" t="s">
        <v>179</v>
      </c>
      <c r="I75" s="858" t="s">
        <v>178</v>
      </c>
    </row>
    <row r="76" spans="1:9" ht="125.25" customHeight="1">
      <c r="A76" s="7" t="s">
        <v>188</v>
      </c>
      <c r="B76" s="42" t="s">
        <v>29</v>
      </c>
      <c r="C76" s="14" t="s">
        <v>184</v>
      </c>
      <c r="D76" s="114" t="s">
        <v>187</v>
      </c>
      <c r="E76" s="87">
        <v>250</v>
      </c>
      <c r="F76" s="82">
        <v>41640</v>
      </c>
      <c r="G76" s="82">
        <v>42004</v>
      </c>
      <c r="H76" s="859"/>
      <c r="I76" s="859"/>
    </row>
    <row r="77" spans="1:9" ht="66.75" customHeight="1">
      <c r="A77" s="7" t="s">
        <v>189</v>
      </c>
      <c r="B77" s="42" t="s">
        <v>29</v>
      </c>
      <c r="C77" s="14" t="s">
        <v>185</v>
      </c>
      <c r="D77" s="114" t="s">
        <v>187</v>
      </c>
      <c r="E77" s="87">
        <v>30</v>
      </c>
      <c r="F77" s="82">
        <v>41640</v>
      </c>
      <c r="G77" s="82">
        <v>42004</v>
      </c>
      <c r="H77" s="859"/>
      <c r="I77" s="859"/>
    </row>
    <row r="78" spans="1:9" ht="75.75" customHeight="1">
      <c r="A78" s="7" t="s">
        <v>190</v>
      </c>
      <c r="B78" s="42" t="s">
        <v>29</v>
      </c>
      <c r="C78" s="14" t="s">
        <v>186</v>
      </c>
      <c r="D78" s="114" t="s">
        <v>187</v>
      </c>
      <c r="E78" s="87">
        <v>100</v>
      </c>
      <c r="F78" s="82">
        <v>41640</v>
      </c>
      <c r="G78" s="82">
        <v>42004</v>
      </c>
      <c r="H78" s="860"/>
      <c r="I78" s="860"/>
    </row>
    <row r="79" spans="1:9" ht="49.5" customHeight="1">
      <c r="A79" s="113" t="s">
        <v>111</v>
      </c>
      <c r="B79" s="40" t="s">
        <v>12</v>
      </c>
      <c r="C79" s="23" t="s">
        <v>112</v>
      </c>
      <c r="D79" s="13"/>
      <c r="E79" s="36">
        <f>E84</f>
        <v>0</v>
      </c>
      <c r="F79" s="82">
        <v>41640</v>
      </c>
      <c r="G79" s="82">
        <v>42004</v>
      </c>
      <c r="H79" s="14"/>
      <c r="I79" s="14"/>
    </row>
    <row r="80" spans="1:9" ht="67.5" customHeight="1">
      <c r="A80" s="7" t="s">
        <v>182</v>
      </c>
      <c r="B80" s="67" t="s">
        <v>29</v>
      </c>
      <c r="C80" s="14" t="s">
        <v>191</v>
      </c>
      <c r="D80" s="13" t="s">
        <v>194</v>
      </c>
      <c r="E80" s="36">
        <v>0</v>
      </c>
      <c r="F80" s="82">
        <v>41640</v>
      </c>
      <c r="G80" s="82">
        <v>42004</v>
      </c>
      <c r="H80" s="862">
        <v>4546</v>
      </c>
      <c r="I80" s="856" t="s">
        <v>180</v>
      </c>
    </row>
    <row r="81" spans="1:9" ht="72" customHeight="1">
      <c r="A81" s="7" t="s">
        <v>192</v>
      </c>
      <c r="B81" s="67" t="s">
        <v>29</v>
      </c>
      <c r="C81" s="115" t="s">
        <v>195</v>
      </c>
      <c r="D81" s="13" t="s">
        <v>194</v>
      </c>
      <c r="E81" s="36">
        <v>0</v>
      </c>
      <c r="F81" s="82">
        <v>41640</v>
      </c>
      <c r="G81" s="82">
        <v>42004</v>
      </c>
      <c r="H81" s="863"/>
      <c r="I81" s="861"/>
    </row>
    <row r="82" spans="1:9" ht="87" customHeight="1">
      <c r="A82" s="7" t="s">
        <v>198</v>
      </c>
      <c r="B82" s="67" t="s">
        <v>29</v>
      </c>
      <c r="C82" s="115" t="s">
        <v>196</v>
      </c>
      <c r="D82" s="13" t="s">
        <v>194</v>
      </c>
      <c r="E82" s="36">
        <v>0</v>
      </c>
      <c r="F82" s="82">
        <v>41640</v>
      </c>
      <c r="G82" s="82">
        <v>42004</v>
      </c>
      <c r="H82" s="863"/>
      <c r="I82" s="861"/>
    </row>
    <row r="83" spans="1:9" ht="126.75" customHeight="1">
      <c r="A83" s="95" t="s">
        <v>199</v>
      </c>
      <c r="B83" s="67" t="s">
        <v>29</v>
      </c>
      <c r="C83" s="115" t="s">
        <v>197</v>
      </c>
      <c r="D83" s="13" t="s">
        <v>194</v>
      </c>
      <c r="E83" s="36">
        <v>0</v>
      </c>
      <c r="F83" s="82">
        <v>41640</v>
      </c>
      <c r="G83" s="82">
        <v>42004</v>
      </c>
      <c r="H83" s="863"/>
      <c r="I83" s="861"/>
    </row>
    <row r="84" spans="1:9" ht="67.5" customHeight="1">
      <c r="A84" s="7" t="s">
        <v>200</v>
      </c>
      <c r="B84" s="42" t="s">
        <v>29</v>
      </c>
      <c r="C84" s="50" t="s">
        <v>193</v>
      </c>
      <c r="D84" s="13" t="s">
        <v>194</v>
      </c>
      <c r="E84" s="36">
        <v>0</v>
      </c>
      <c r="F84" s="82">
        <v>41640</v>
      </c>
      <c r="G84" s="82">
        <v>42004</v>
      </c>
      <c r="H84" s="864"/>
      <c r="I84" s="857"/>
    </row>
  </sheetData>
  <sheetProtection/>
  <mergeCells count="19">
    <mergeCell ref="I80:I84"/>
    <mergeCell ref="H80:H84"/>
    <mergeCell ref="H59:H61"/>
    <mergeCell ref="I59:I61"/>
    <mergeCell ref="H69:H73"/>
    <mergeCell ref="I69:I73"/>
    <mergeCell ref="I46:I47"/>
    <mergeCell ref="H46:H47"/>
    <mergeCell ref="I51:I52"/>
    <mergeCell ref="H51:H52"/>
    <mergeCell ref="I75:I78"/>
    <mergeCell ref="H75:H78"/>
    <mergeCell ref="H2:I2"/>
    <mergeCell ref="H1:I1"/>
    <mergeCell ref="H3:I3"/>
    <mergeCell ref="I33:I38"/>
    <mergeCell ref="H33:H38"/>
    <mergeCell ref="H42:H44"/>
    <mergeCell ref="I42:I44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User3</cp:lastModifiedBy>
  <cp:lastPrinted>2018-07-24T09:04:11Z</cp:lastPrinted>
  <dcterms:created xsi:type="dcterms:W3CDTF">2012-11-08T07:41:27Z</dcterms:created>
  <dcterms:modified xsi:type="dcterms:W3CDTF">2018-07-25T06:10:49Z</dcterms:modified>
  <cp:category/>
  <cp:version/>
  <cp:contentType/>
  <cp:contentStatus/>
</cp:coreProperties>
</file>